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8"/>
  </bookViews>
  <sheets>
    <sheet name="预算执行封面" sheetId="1" r:id="rId1"/>
    <sheet name="编制单位封面" sheetId="2" r:id="rId2"/>
    <sheet name="编报说明" sheetId="3" r:id="rId3"/>
    <sheet name="总表" sheetId="4" r:id="rId4"/>
    <sheet name="企业职工基本养老保险基金收支预" sheetId="5" r:id="rId5"/>
    <sheet name="城乡居民养老保险基金收支预算执" sheetId="6" r:id="rId6"/>
    <sheet name="机关事业单位基本养老保险基金预" sheetId="7" r:id="rId7"/>
    <sheet name="职工基本医疗保险基金收支预算执" sheetId="8" r:id="rId8"/>
    <sheet name="城乡居民基本医疗保险基金预算执" sheetId="9" r:id="rId9"/>
    <sheet name="工伤保险基金预算执行" sheetId="10" r:id="rId10"/>
    <sheet name="失业保险基金预算执行" sheetId="11" r:id="rId11"/>
    <sheet name="基本养老基础资料表" sheetId="12" r:id="rId12"/>
    <sheet name="医疗保险基础资料表" sheetId="13" r:id="rId13"/>
    <sheet name="失业工伤保险基础资料表" sheetId="14" r:id="rId14"/>
  </sheets>
  <definedNames>
    <definedName name="_xlnm.Print_Titles" localSheetId="6">预算执行封面!A1:A1</definedName>
    <definedName name="_xlnm.Print_Titles" localSheetId="11">预算执行封面!A1:A1</definedName>
    <definedName name="_xlnm.Print_Titles" localSheetId="12">预算执行封面!A1:A1</definedName>
  </definedNames>
  <calcPr calcId="144525"/>
</workbook>
</file>

<file path=xl/sharedStrings.xml><?xml version="1.0" encoding="utf-8"?>
<sst xmlns="http://schemas.openxmlformats.org/spreadsheetml/2006/main" count="662" uniqueCount="253">
  <si>
    <t>2021年4季度</t>
  </si>
  <si>
    <t>社会保险基金预算执行情况</t>
  </si>
  <si>
    <t>财政厅（局）:</t>
  </si>
  <si>
    <t xml:space="preserve"> 报送日期 :</t>
  </si>
  <si>
    <t>年</t>
  </si>
  <si>
    <t>月</t>
  </si>
  <si>
    <t>日</t>
  </si>
  <si>
    <t>人力资源社会保障厅（局）:</t>
  </si>
  <si>
    <t>医疗保障局：</t>
  </si>
  <si>
    <t>税务局：</t>
  </si>
  <si>
    <t>财政厅（局）负责人（章）:</t>
  </si>
  <si>
    <t>财务负责人（章）:</t>
  </si>
  <si>
    <t>经办人（章）:</t>
  </si>
  <si>
    <t>人力资源社会保障厅（局）负责人（章）:</t>
  </si>
  <si>
    <t>医疗保障局负责人（章）:</t>
  </si>
  <si>
    <t>税务局负责人（章）：</t>
  </si>
  <si>
    <t>社保费部门负责人（章）:</t>
  </si>
  <si>
    <t>填报单位名称（章）：</t>
  </si>
  <si>
    <t>单位负责人 （章）：</t>
  </si>
  <si>
    <t>财务负责人 （章）：</t>
  </si>
  <si>
    <t>经  办  人 （章）：</t>
  </si>
  <si>
    <t>联   系   电  话：</t>
  </si>
  <si>
    <t>报   出   日  期：</t>
  </si>
  <si>
    <t>社会保险基金预算执行报表编报说明</t>
  </si>
  <si>
    <t>一、数据口径（列）说明：</t>
  </si>
  <si>
    <t>1.各项收入、支出数按当年社保基金预算任务取数，期初余额按上年社保基金决算任务取数；</t>
  </si>
  <si>
    <t>2."预算调整数"由于当前尚未布置预算调整任务，暂取预算数；待填报预算调整任务后，自动取调整后预算数。</t>
  </si>
  <si>
    <t>3."当期执行数"从"累计执行数"计算取出；</t>
  </si>
  <si>
    <t>4."累计执行数"按累计执行情况填列；</t>
  </si>
  <si>
    <t>5."上年同期累计执行数"按上年同季度累计执行数取数；</t>
  </si>
  <si>
    <t>6."预算执行进度（%）"=累计执行数／预算数 或 =累计执行数／预算调整数。如预算未调整，除预算数；反之除预算调整数。</t>
  </si>
  <si>
    <t>7."比上年同期增长（%）"=累计执行数／上年同期累计执行数-1</t>
  </si>
  <si>
    <t>二、项目口径（行）说明：</t>
  </si>
  <si>
    <t>1.预算总表</t>
  </si>
  <si>
    <t xml:space="preserve">    各项数据由各分项报表汇总形成。其中，总表当期收入（当期支出）分险种按预算编报统筹级次取数（该级次该险种预算数的上解、下拨数如一致，则总表取该险种小计数，否则取合计数）汇总生成。</t>
  </si>
  <si>
    <t>2.分项预算表</t>
  </si>
  <si>
    <t xml:space="preserve">     填报项目与当年社保基金预算编报口径一致。</t>
  </si>
  <si>
    <t xml:space="preserve">3.社预附表  </t>
  </si>
  <si>
    <t xml:space="preserve">     附表中涉及参保人数和缴费人数，填报口径为平均数，已在项目上做相应的标注。</t>
  </si>
  <si>
    <t>4.社预审表</t>
  </si>
  <si>
    <t xml:space="preserve">     新增7张关于分险种的审核表，对于审核未通过的项目，必须填写分析和说明。</t>
  </si>
  <si>
    <t>三、注意事项：</t>
  </si>
  <si>
    <t>1.为优化填报流程，本年度实行填报“累计执行数”，计算“当期执行数”，请注意。</t>
  </si>
  <si>
    <t>2.预算执行报表涉及大量跨表计算内容，操作中请善用“本表计算”、“全表计算”功能进行跨表取数。报送前，请确认本单位与下属所有单位数据汇总完毕，且之后全部进行过全表计算，避免操作不当造成数据误差。</t>
  </si>
  <si>
    <t>3.仅合理性审核公式允许强审，但需进行数据说明；对于逻辑性审核公式不允许强审，请对数据进行校正。</t>
  </si>
  <si>
    <t>社会保险基金预算执行情况总表</t>
  </si>
  <si>
    <t>社预执行01表</t>
  </si>
  <si>
    <t>填报单位:</t>
  </si>
  <si>
    <t>江苏省徐州市沛县</t>
  </si>
  <si>
    <t>单位：元</t>
  </si>
  <si>
    <t>项         目</t>
  </si>
  <si>
    <t>2021年预算数</t>
  </si>
  <si>
    <t>2021年调整后预算数</t>
  </si>
  <si>
    <t>当期执行数</t>
  </si>
  <si>
    <t>累计执行数</t>
  </si>
  <si>
    <t>上年同期累计执行数</t>
  </si>
  <si>
    <t>预算执行进度(%)</t>
  </si>
  <si>
    <t>比上年同期增长(%)</t>
  </si>
  <si>
    <t>一、期初余额</t>
  </si>
  <si>
    <t>二、当期收入</t>
  </si>
  <si>
    <t xml:space="preserve">      1.社会保险费收入</t>
  </si>
  <si>
    <t xml:space="preserve">      2.利息收入</t>
  </si>
  <si>
    <t xml:space="preserve">      3.财政补贴收入</t>
  </si>
  <si>
    <t xml:space="preserve">      4.委托投资收益</t>
  </si>
  <si>
    <t xml:space="preserve">      5.其他收入</t>
  </si>
  <si>
    <t xml:space="preserve">      6.转移收入</t>
  </si>
  <si>
    <t xml:space="preserve">      7、中央调剂资金收入（省级专用）</t>
  </si>
  <si>
    <t xml:space="preserve">      8、中央调剂基金收入（中央专用）</t>
  </si>
  <si>
    <t>三、当期支出</t>
  </si>
  <si>
    <t xml:space="preserve">      1.社会保险待遇支出</t>
  </si>
  <si>
    <t xml:space="preserve">      2.其他支出</t>
  </si>
  <si>
    <t xml:space="preserve">      3.转移支出</t>
  </si>
  <si>
    <t xml:space="preserve">      4、中央调剂基金支出（中央专用）</t>
  </si>
  <si>
    <t xml:space="preserve">      5、中央调剂资金支出（省级专用）</t>
  </si>
  <si>
    <t>四、当期收支结余</t>
  </si>
  <si>
    <t>五、期末滚存结余</t>
  </si>
  <si>
    <t>第 1 页</t>
  </si>
  <si>
    <t>企业职工基本养老保险基金预算执行情况表</t>
  </si>
  <si>
    <t>社预执行02表</t>
  </si>
  <si>
    <t>单位:</t>
  </si>
  <si>
    <t>元</t>
  </si>
  <si>
    <t>二、收入合计</t>
  </si>
  <si>
    <t xml:space="preserve">  （一）收入小计</t>
  </si>
  <si>
    <t xml:space="preserve">      1.基本养老保险费收入</t>
  </si>
  <si>
    <t xml:space="preserve">  （二）上级补助收入</t>
  </si>
  <si>
    <t xml:space="preserve">        其中：中央调剂资金收入
             （省级专用）</t>
  </si>
  <si>
    <t xml:space="preserve">  （三）下级上解收入</t>
  </si>
  <si>
    <t xml:space="preserve">        其中：中央调剂基金收入
             （中央专用）</t>
  </si>
  <si>
    <t>三、支出合计</t>
  </si>
  <si>
    <t xml:space="preserve">  （一）支出小计</t>
  </si>
  <si>
    <t xml:space="preserve">      1.基本养老金支出</t>
  </si>
  <si>
    <t xml:space="preserve">      2.医疗补助金支出</t>
  </si>
  <si>
    <t xml:space="preserve">      3.丧葬补助金和抚恤金支出</t>
  </si>
  <si>
    <t xml:space="preserve">      4.其他支出</t>
  </si>
  <si>
    <t xml:space="preserve">      5.转移支出</t>
  </si>
  <si>
    <t xml:space="preserve">  （二）补助下级支出</t>
  </si>
  <si>
    <t xml:space="preserve">        其中：中央调剂基金支出
             （中央专用）</t>
  </si>
  <si>
    <t xml:space="preserve">  （三）上解上级支出</t>
  </si>
  <si>
    <t xml:space="preserve">        其中：中央调剂资金支出
             （省级专用）</t>
  </si>
  <si>
    <t>第 2 页</t>
  </si>
  <si>
    <t>城乡居民基本养老保险基金预算执行情况表</t>
  </si>
  <si>
    <t>社预执行03表</t>
  </si>
  <si>
    <t xml:space="preserve">      1.个人缴费收入</t>
  </si>
  <si>
    <t xml:space="preserve">      2.集体补助收入</t>
  </si>
  <si>
    <t xml:space="preserve">      3.利息收入</t>
  </si>
  <si>
    <t xml:space="preserve">      4.财政补贴收入</t>
  </si>
  <si>
    <t xml:space="preserve">      5.委托投资收益</t>
  </si>
  <si>
    <t xml:space="preserve">      6.其他收入</t>
  </si>
  <si>
    <t xml:space="preserve">      7.转移收入</t>
  </si>
  <si>
    <t xml:space="preserve">      1.基础养老金支出</t>
  </si>
  <si>
    <t xml:space="preserve">      2.个人账户养老金支出</t>
  </si>
  <si>
    <t xml:space="preserve">      3.丧葬补助金支出</t>
  </si>
  <si>
    <t>第 3 页</t>
  </si>
  <si>
    <t>机关事业单位基本养老保险基金预算执行情况表</t>
  </si>
  <si>
    <t>社预执行04表</t>
  </si>
  <si>
    <t>第 4 页</t>
  </si>
  <si>
    <t>职工基本医疗保险（含生育保险）基金预算执行情况表</t>
  </si>
  <si>
    <t>社预执行05表</t>
  </si>
  <si>
    <t xml:space="preserve">      1.基本医疗保险费收入</t>
  </si>
  <si>
    <t xml:space="preserve">      4.其他收入</t>
  </si>
  <si>
    <t xml:space="preserve">      5.转移收入</t>
  </si>
  <si>
    <t xml:space="preserve">      1.基本医疗保险待遇支出</t>
  </si>
  <si>
    <t>第 5 页</t>
  </si>
  <si>
    <t>城乡居民基本医疗保险基金预算执行情况表</t>
  </si>
  <si>
    <t>社预执行06表</t>
  </si>
  <si>
    <t xml:space="preserve">      1.缴费收入</t>
  </si>
  <si>
    <t xml:space="preserve">      2.大病保险支出</t>
  </si>
  <si>
    <t xml:space="preserve">      3.其他支出</t>
  </si>
  <si>
    <t>第 6页</t>
  </si>
  <si>
    <t>工伤保险基金预算执行情况表</t>
  </si>
  <si>
    <t>社预执行07表</t>
  </si>
  <si>
    <t xml:space="preserve">      1.工伤保险费收入</t>
  </si>
  <si>
    <t xml:space="preserve">      1.工伤保险待遇支出</t>
  </si>
  <si>
    <t xml:space="preserve">      2.劳动能力鉴定支出</t>
  </si>
  <si>
    <t xml:space="preserve">      3.工伤预防费用支出</t>
  </si>
  <si>
    <t>第 7 页</t>
  </si>
  <si>
    <t>失业保险基金预算执行情况表</t>
  </si>
  <si>
    <t>社预执行08表</t>
  </si>
  <si>
    <t>单位:元</t>
  </si>
  <si>
    <t xml:space="preserve">      1.失业保险费收入</t>
  </si>
  <si>
    <t xml:space="preserve">      1.失业保险金支出</t>
  </si>
  <si>
    <t xml:space="preserve">      2.基本医疗保险费支出</t>
  </si>
  <si>
    <t xml:space="preserve">      4.职业培训和职业介绍补贴支出</t>
  </si>
  <si>
    <t xml:space="preserve">      5.稳定岗位补贴支出</t>
  </si>
  <si>
    <t xml:space="preserve">      6.技能提升补贴支出</t>
  </si>
  <si>
    <t xml:space="preserve">      7.其他费用支出</t>
  </si>
  <si>
    <t xml:space="preserve">      8.其他支出</t>
  </si>
  <si>
    <t xml:space="preserve">      9.转移支出</t>
  </si>
  <si>
    <t>第 8 页</t>
  </si>
  <si>
    <t>基本养老保险基金预算执行情况基础资料表</t>
  </si>
  <si>
    <t>填报单位：</t>
  </si>
  <si>
    <t>社预执行附01表</t>
  </si>
  <si>
    <t>项      目</t>
  </si>
  <si>
    <t>单位</t>
  </si>
  <si>
    <t>累计完成数</t>
  </si>
  <si>
    <t>上年同期累计完成数</t>
  </si>
  <si>
    <t>累计完成数
占预算数（%）</t>
  </si>
  <si>
    <t>比上年同期
增长（%）</t>
  </si>
  <si>
    <t>一、企业职工基本养老保险</t>
  </si>
  <si>
    <t>×</t>
  </si>
  <si>
    <t>（一）参保人数（平均数）</t>
  </si>
  <si>
    <t>人</t>
  </si>
  <si>
    <t>　  1、在职职工（平均数）</t>
  </si>
  <si>
    <t xml:space="preserve">       其中：个人身份参保</t>
  </si>
  <si>
    <t>　　2、离休人员（平均数）</t>
  </si>
  <si>
    <t>　  3、退休退职人员（平均数）</t>
  </si>
  <si>
    <t>　　  （1）当年新增退休退职人员</t>
  </si>
  <si>
    <t xml:space="preserve">      （2）当年死亡退休退职人员</t>
  </si>
  <si>
    <t>（二）缴费人数（平均数）</t>
  </si>
  <si>
    <t xml:space="preserve">      其中：个人身份缴费</t>
  </si>
  <si>
    <t>（三）缴费基数总额</t>
  </si>
  <si>
    <t>　　1、单位</t>
  </si>
  <si>
    <t>　　2、个人</t>
  </si>
  <si>
    <t xml:space="preserve">      其中：个人身份缴费基数总额</t>
  </si>
  <si>
    <t>（四）缴费率</t>
  </si>
  <si>
    <t>%</t>
  </si>
  <si>
    <t>（五）人均缴费工资基数</t>
  </si>
  <si>
    <t>元/年</t>
  </si>
  <si>
    <t xml:space="preserve"> (六)保险费缴纳情况</t>
  </si>
  <si>
    <t xml:space="preserve">    1.缴纳当年基本养老保险费</t>
  </si>
  <si>
    <t xml:space="preserve">    2.欠费情况</t>
  </si>
  <si>
    <t xml:space="preserve">      （1）上年末累计欠费</t>
  </si>
  <si>
    <t xml:space="preserve">      （2）补缴以前年度欠费</t>
  </si>
  <si>
    <t xml:space="preserve">      （3）本年新增欠费</t>
  </si>
  <si>
    <t xml:space="preserve">      （4）季末累计欠费</t>
  </si>
  <si>
    <t xml:space="preserve">     3.本年预缴以后年度基本养老保险费</t>
  </si>
  <si>
    <t xml:space="preserve">     4.一次性补缴以前年度基本养老保险费</t>
  </si>
  <si>
    <t>二、城乡居民社会养老保险</t>
  </si>
  <si>
    <t>（一）16－59周岁参保缴费人数</t>
  </si>
  <si>
    <t>（二）养老金领取人员（平均数）</t>
  </si>
  <si>
    <t>三、机关事业单位基本养老保险</t>
  </si>
  <si>
    <t xml:space="preserve"> (一)参保人数（平均数）</t>
  </si>
  <si>
    <t>　  1.在职职工（平均数）</t>
  </si>
  <si>
    <t>　　2.退休、退职人员（平均数）</t>
  </si>
  <si>
    <t xml:space="preserve"> (二)缴费人数（平均数）</t>
  </si>
  <si>
    <t xml:space="preserve"> (三)缴费基数总额</t>
  </si>
  <si>
    <t>　　1.单位</t>
  </si>
  <si>
    <t>　　2.个人</t>
  </si>
  <si>
    <t xml:space="preserve"> (四)缴费率</t>
  </si>
  <si>
    <t xml:space="preserve"> (五)人均缴费工资基数</t>
  </si>
  <si>
    <t>四、统筹地区职工平均工资</t>
  </si>
  <si>
    <t>第 9 页</t>
  </si>
  <si>
    <t>基本医疗保险基金预算执行情况基础资料表</t>
  </si>
  <si>
    <t>社预执行附02表</t>
  </si>
  <si>
    <t>项               目</t>
  </si>
  <si>
    <t>一、职工基本医疗保险</t>
  </si>
  <si>
    <t xml:space="preserve">   (一)参保人数（平均数）</t>
  </si>
  <si>
    <t xml:space="preserve">       1.在职职工（平均数）</t>
  </si>
  <si>
    <t xml:space="preserve">       2.退休人员（平均数）</t>
  </si>
  <si>
    <t xml:space="preserve">   (二)缴费人数（平均数）</t>
  </si>
  <si>
    <t xml:space="preserve">   (三)缴费基数总额</t>
  </si>
  <si>
    <t xml:space="preserve">       1.单位</t>
  </si>
  <si>
    <t xml:space="preserve">       2.个人</t>
  </si>
  <si>
    <t xml:space="preserve">   (四)缴费费率</t>
  </si>
  <si>
    <t xml:space="preserve">   (五)人均缴费工资基数</t>
  </si>
  <si>
    <t xml:space="preserve">   (六)保险费缴纳情况</t>
  </si>
  <si>
    <t xml:space="preserve">      1.缴纳当年基本医疗保险费
</t>
  </si>
  <si>
    <t xml:space="preserve">      2.欠费情况
</t>
  </si>
  <si>
    <t xml:space="preserve">        (1)上年末累计欠费</t>
  </si>
  <si>
    <t xml:space="preserve">        (2)本年补缴以前年度欠费</t>
  </si>
  <si>
    <t xml:space="preserve">        (3)本年新增欠费</t>
  </si>
  <si>
    <t xml:space="preserve">        (4)季末累计欠费</t>
  </si>
  <si>
    <t xml:space="preserve">     3.本年预缴以后年度基本医疗保险费</t>
  </si>
  <si>
    <t xml:space="preserve">     4.一次性补缴以前年度基本医疗保险费</t>
  </si>
  <si>
    <t>二、城乡居民基本医疗保险</t>
  </si>
  <si>
    <t xml:space="preserve">   (一)参保缴费期末人数</t>
  </si>
  <si>
    <t xml:space="preserve">   (二)缴费标准</t>
  </si>
  <si>
    <t>元/年.人</t>
  </si>
  <si>
    <t xml:space="preserve">       其中：个人缴费标准</t>
  </si>
  <si>
    <t xml:space="preserve">             财政补助标准</t>
  </si>
  <si>
    <t xml:space="preserve">   (三)大病保险情况</t>
  </si>
  <si>
    <t xml:space="preserve">       1.覆盖人数</t>
  </si>
  <si>
    <t xml:space="preserve">       2.人均筹资标准</t>
  </si>
  <si>
    <t>元/年·人</t>
  </si>
  <si>
    <t>第 10 页</t>
  </si>
  <si>
    <t>失业保险、工伤保险基金预算执行情况基础资料表</t>
  </si>
  <si>
    <t>社预执行附03表</t>
  </si>
  <si>
    <t>项目</t>
  </si>
  <si>
    <t>比上年同期
增长 (%）</t>
  </si>
  <si>
    <t>一、失业保险</t>
  </si>
  <si>
    <t xml:space="preserve">   (二)实际缴费人数（平均数）</t>
  </si>
  <si>
    <t xml:space="preserve">  （四）缴费率</t>
  </si>
  <si>
    <t xml:space="preserve">  （五）人均缴费工资基数</t>
  </si>
  <si>
    <t xml:space="preserve">   (六)全年领取失业保险金人月数</t>
  </si>
  <si>
    <t>人月</t>
  </si>
  <si>
    <t xml:space="preserve">   (七)代缴医疗保险人月数</t>
  </si>
  <si>
    <t xml:space="preserve">   (八)享受稳定岗位补贴企业参加失业保险人数</t>
  </si>
  <si>
    <t xml:space="preserve">   (九)享受技能提升补贴人数</t>
  </si>
  <si>
    <t>二、工伤保险</t>
  </si>
  <si>
    <t xml:space="preserve">   (六)缴纳当年工伤保险费</t>
  </si>
  <si>
    <t xml:space="preserve">       其中：按缴费基数缴纳的工伤保险费</t>
  </si>
  <si>
    <t xml:space="preserve">   (七)累计享受工伤保险待遇人数</t>
  </si>
  <si>
    <t>第 11 页</t>
  </si>
</sst>
</file>

<file path=xl/styles.xml><?xml version="1.0" encoding="utf-8"?>
<styleSheet xmlns="http://schemas.openxmlformats.org/spreadsheetml/2006/main">
  <numFmts count="10">
    <numFmt numFmtId="176" formatCode="0.00%;\-0.00%;;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,##0_ ;\-#,##0;;"/>
    <numFmt numFmtId="178" formatCode="#,##0.00_ ;\-#,##0.00;;"/>
    <numFmt numFmtId="179" formatCode="#,##0.00_ ;\-#,##0.00"/>
    <numFmt numFmtId="180" formatCode="0%;\-0%;;"/>
    <numFmt numFmtId="181" formatCode="0.00%;\-0.00%"/>
  </numFmts>
  <fonts count="41">
    <font>
      <sz val="11"/>
      <color theme="1"/>
      <name val="??"/>
      <charset val="134"/>
      <scheme val="minor"/>
    </font>
    <font>
      <sz val="10"/>
      <name val="宋体"/>
      <charset val="134"/>
    </font>
    <font>
      <sz val="29"/>
      <color indexed="8"/>
      <name val="黑体"/>
      <charset val="1"/>
    </font>
    <font>
      <sz val="12"/>
      <color indexed="8"/>
      <name val="宋体"/>
      <charset val="1"/>
    </font>
    <font>
      <sz val="12"/>
      <color indexed="8"/>
      <name val="黑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sz val="11"/>
      <color indexed="8"/>
      <name val="宋体"/>
      <charset val="1"/>
    </font>
    <font>
      <sz val="9"/>
      <color indexed="8"/>
      <name val="宋体"/>
      <charset val="1"/>
    </font>
    <font>
      <sz val="29"/>
      <name val="黑体"/>
      <charset val="1"/>
    </font>
    <font>
      <sz val="12"/>
      <name val="宋体"/>
      <charset val="1"/>
    </font>
    <font>
      <sz val="12"/>
      <name val="黑体"/>
      <charset val="1"/>
    </font>
    <font>
      <sz val="10"/>
      <name val="黑体"/>
      <charset val="1"/>
    </font>
    <font>
      <sz val="12"/>
      <color indexed="17"/>
      <name val="宋体"/>
      <charset val="1"/>
    </font>
    <font>
      <sz val="12"/>
      <color indexed="9"/>
      <name val="宋体"/>
      <charset val="1"/>
    </font>
    <font>
      <sz val="14"/>
      <color indexed="8"/>
      <name val="黑体"/>
      <charset val="1"/>
    </font>
    <font>
      <sz val="14"/>
      <name val="黑体"/>
      <charset val="1"/>
    </font>
    <font>
      <b/>
      <sz val="20"/>
      <color indexed="8"/>
      <name val="宋体"/>
      <charset val="1"/>
    </font>
    <font>
      <b/>
      <sz val="36"/>
      <color indexed="8"/>
      <name val="宋体"/>
      <charset val="1"/>
    </font>
    <font>
      <sz val="24"/>
      <color indexed="8"/>
      <name val="宋体"/>
      <charset val="1"/>
    </font>
    <font>
      <sz val="11"/>
      <name val="宋体"/>
      <charset val="1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A7D00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FFFFF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sz val="11"/>
      <color rgb="FF9C6500"/>
      <name val="??"/>
      <charset val="0"/>
      <scheme val="minor"/>
    </font>
    <font>
      <b/>
      <sz val="11"/>
      <color theme="1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14" borderId="2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1" borderId="26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6" fillId="13" borderId="27" applyNumberFormat="0" applyAlignment="0" applyProtection="0">
      <alignment vertical="center"/>
    </xf>
    <xf numFmtId="0" fontId="28" fillId="13" borderId="24" applyNumberFormat="0" applyAlignment="0" applyProtection="0">
      <alignment vertical="center"/>
    </xf>
    <xf numFmtId="0" fontId="30" fillId="16" borderId="25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209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right" vertical="center" wrapText="1"/>
    </xf>
    <xf numFmtId="0" fontId="2" fillId="2" borderId="0" xfId="49" applyFont="1" applyFill="1" applyAlignment="1">
      <alignment horizontal="left" vertical="center" wrapText="1"/>
    </xf>
    <xf numFmtId="49" fontId="3" fillId="2" borderId="1" xfId="49" applyNumberFormat="1" applyFont="1" applyFill="1" applyBorder="1" applyAlignment="1">
      <alignment vertical="center"/>
    </xf>
    <xf numFmtId="49" fontId="3" fillId="2" borderId="1" xfId="49" applyNumberFormat="1" applyFont="1" applyFill="1" applyBorder="1" applyAlignment="1">
      <alignment vertical="center" wrapText="1"/>
    </xf>
    <xf numFmtId="49" fontId="3" fillId="2" borderId="1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vertical="center" wrapText="1"/>
    </xf>
    <xf numFmtId="0" fontId="3" fillId="2" borderId="2" xfId="49" applyFont="1" applyFill="1" applyBorder="1" applyAlignment="1">
      <alignment vertical="center" wrapText="1"/>
    </xf>
    <xf numFmtId="49" fontId="3" fillId="2" borderId="2" xfId="49" applyNumberFormat="1" applyFont="1" applyFill="1" applyBorder="1" applyAlignment="1">
      <alignment horizontal="center" vertical="center"/>
    </xf>
    <xf numFmtId="177" fontId="3" fillId="3" borderId="2" xfId="49" applyNumberFormat="1" applyFont="1" applyFill="1" applyBorder="1" applyAlignment="1">
      <alignment horizontal="right" vertical="center"/>
    </xf>
    <xf numFmtId="177" fontId="3" fillId="2" borderId="2" xfId="49" applyNumberFormat="1" applyFont="1" applyFill="1" applyBorder="1" applyAlignment="1">
      <alignment horizontal="right" vertical="center"/>
    </xf>
    <xf numFmtId="178" fontId="3" fillId="3" borderId="2" xfId="49" applyNumberFormat="1" applyFont="1" applyFill="1" applyBorder="1" applyAlignment="1">
      <alignment horizontal="right" vertical="center"/>
    </xf>
    <xf numFmtId="176" fontId="3" fillId="3" borderId="2" xfId="49" applyNumberFormat="1" applyFont="1" applyFill="1" applyBorder="1" applyAlignment="1">
      <alignment horizontal="right" vertical="center"/>
    </xf>
    <xf numFmtId="49" fontId="3" fillId="2" borderId="3" xfId="49" applyNumberFormat="1" applyFont="1" applyFill="1" applyBorder="1" applyAlignment="1">
      <alignment vertical="center" wrapText="1"/>
    </xf>
    <xf numFmtId="0" fontId="3" fillId="2" borderId="3" xfId="49" applyFont="1" applyFill="1" applyBorder="1" applyAlignment="1">
      <alignment vertical="center" wrapText="1"/>
    </xf>
    <xf numFmtId="49" fontId="3" fillId="2" borderId="3" xfId="49" applyNumberFormat="1" applyFont="1" applyFill="1" applyBorder="1" applyAlignment="1">
      <alignment horizontal="center" vertical="center"/>
    </xf>
    <xf numFmtId="49" fontId="3" fillId="2" borderId="4" xfId="49" applyNumberFormat="1" applyFont="1" applyFill="1" applyBorder="1" applyAlignment="1">
      <alignment vertical="center" wrapText="1"/>
    </xf>
    <xf numFmtId="0" fontId="3" fillId="2" borderId="4" xfId="49" applyFont="1" applyFill="1" applyBorder="1" applyAlignment="1">
      <alignment vertical="center" wrapText="1"/>
    </xf>
    <xf numFmtId="49" fontId="3" fillId="2" borderId="5" xfId="49" applyNumberFormat="1" applyFont="1" applyFill="1" applyBorder="1" applyAlignment="1">
      <alignment horizontal="center" vertical="center"/>
    </xf>
    <xf numFmtId="178" fontId="3" fillId="2" borderId="2" xfId="49" applyNumberFormat="1" applyFont="1" applyFill="1" applyBorder="1" applyAlignment="1">
      <alignment horizontal="right" vertical="center"/>
    </xf>
    <xf numFmtId="178" fontId="3" fillId="3" borderId="3" xfId="49" applyNumberFormat="1" applyFont="1" applyFill="1" applyBorder="1" applyAlignment="1">
      <alignment horizontal="right" vertical="center"/>
    </xf>
    <xf numFmtId="49" fontId="3" fillId="2" borderId="6" xfId="49" applyNumberFormat="1" applyFont="1" applyFill="1" applyBorder="1" applyAlignment="1">
      <alignment vertical="center" wrapText="1"/>
    </xf>
    <xf numFmtId="0" fontId="3" fillId="2" borderId="6" xfId="49" applyFont="1" applyFill="1" applyBorder="1" applyAlignment="1">
      <alignment vertical="center" wrapText="1"/>
    </xf>
    <xf numFmtId="49" fontId="3" fillId="2" borderId="6" xfId="49" applyNumberFormat="1" applyFont="1" applyFill="1" applyBorder="1" applyAlignment="1">
      <alignment horizontal="center" vertical="center"/>
    </xf>
    <xf numFmtId="177" fontId="3" fillId="3" borderId="6" xfId="49" applyNumberFormat="1" applyFont="1" applyFill="1" applyBorder="1" applyAlignment="1">
      <alignment horizontal="right" vertical="center"/>
    </xf>
    <xf numFmtId="177" fontId="3" fillId="2" borderId="6" xfId="49" applyNumberFormat="1" applyFont="1" applyFill="1" applyBorder="1" applyAlignment="1">
      <alignment horizontal="right" vertical="center"/>
    </xf>
    <xf numFmtId="178" fontId="3" fillId="3" borderId="6" xfId="49" applyNumberFormat="1" applyFont="1" applyFill="1" applyBorder="1" applyAlignment="1">
      <alignment horizontal="right" vertical="center"/>
    </xf>
    <xf numFmtId="0" fontId="3" fillId="2" borderId="2" xfId="49" applyFont="1" applyFill="1" applyBorder="1" applyAlignment="1">
      <alignment horizontal="left" vertical="center" wrapText="1"/>
    </xf>
    <xf numFmtId="176" fontId="3" fillId="3" borderId="3" xfId="49" applyNumberFormat="1" applyFont="1" applyFill="1" applyBorder="1" applyAlignment="1">
      <alignment horizontal="right" vertical="center"/>
    </xf>
    <xf numFmtId="0" fontId="5" fillId="2" borderId="0" xfId="49" applyFont="1" applyFill="1"/>
    <xf numFmtId="0" fontId="3" fillId="2" borderId="0" xfId="49" applyFont="1" applyFill="1" applyAlignment="1">
      <alignment wrapText="1"/>
    </xf>
    <xf numFmtId="0" fontId="3" fillId="2" borderId="0" xfId="49" applyFont="1" applyFill="1"/>
    <xf numFmtId="0" fontId="3" fillId="2" borderId="0" xfId="49" applyFont="1" applyFill="1" applyAlignment="1">
      <alignment horizontal="right" vertical="center"/>
    </xf>
    <xf numFmtId="49" fontId="3" fillId="2" borderId="1" xfId="49" applyNumberFormat="1" applyFont="1" applyFill="1" applyBorder="1" applyAlignment="1">
      <alignment horizontal="left" vertical="center"/>
    </xf>
    <xf numFmtId="0" fontId="4" fillId="2" borderId="2" xfId="49" applyFont="1" applyFill="1" applyBorder="1" applyAlignment="1">
      <alignment horizontal="center" vertical="center"/>
    </xf>
    <xf numFmtId="49" fontId="3" fillId="2" borderId="7" xfId="49" applyNumberFormat="1" applyFont="1" applyFill="1" applyBorder="1" applyAlignment="1">
      <alignment vertical="center" wrapText="1"/>
    </xf>
    <xf numFmtId="0" fontId="3" fillId="2" borderId="8" xfId="49" applyFont="1" applyFill="1" applyBorder="1" applyAlignment="1">
      <alignment vertical="center" wrapText="1"/>
    </xf>
    <xf numFmtId="49" fontId="3" fillId="2" borderId="4" xfId="49" applyNumberFormat="1" applyFont="1" applyFill="1" applyBorder="1" applyAlignment="1">
      <alignment horizontal="center" vertical="center"/>
    </xf>
    <xf numFmtId="178" fontId="3" fillId="3" borderId="4" xfId="49" applyNumberFormat="1" applyFont="1" applyFill="1" applyBorder="1" applyAlignment="1">
      <alignment horizontal="right" vertical="center"/>
    </xf>
    <xf numFmtId="178" fontId="3" fillId="2" borderId="5" xfId="49" applyNumberFormat="1" applyFont="1" applyFill="1" applyBorder="1" applyAlignment="1">
      <alignment horizontal="right" vertical="center"/>
    </xf>
    <xf numFmtId="178" fontId="3" fillId="3" borderId="5" xfId="49" applyNumberFormat="1" applyFont="1" applyFill="1" applyBorder="1" applyAlignment="1">
      <alignment horizontal="right" vertical="center"/>
    </xf>
    <xf numFmtId="49" fontId="3" fillId="2" borderId="9" xfId="49" applyNumberFormat="1" applyFont="1" applyFill="1" applyBorder="1" applyAlignment="1">
      <alignment horizontal="center" vertical="center"/>
    </xf>
    <xf numFmtId="178" fontId="3" fillId="3" borderId="9" xfId="49" applyNumberFormat="1" applyFont="1" applyFill="1" applyBorder="1" applyAlignment="1">
      <alignment horizontal="right" vertical="center"/>
    </xf>
    <xf numFmtId="178" fontId="3" fillId="3" borderId="10" xfId="49" applyNumberFormat="1" applyFont="1" applyFill="1" applyBorder="1" applyAlignment="1">
      <alignment horizontal="right" vertical="center"/>
    </xf>
    <xf numFmtId="0" fontId="3" fillId="2" borderId="7" xfId="49" applyFont="1" applyFill="1" applyBorder="1" applyAlignment="1">
      <alignment vertical="center" wrapText="1"/>
    </xf>
    <xf numFmtId="178" fontId="6" fillId="2" borderId="10" xfId="49" applyNumberFormat="1" applyFont="1" applyFill="1" applyBorder="1" applyAlignment="1">
      <alignment horizontal="right" vertical="center"/>
    </xf>
    <xf numFmtId="49" fontId="3" fillId="2" borderId="7" xfId="49" applyNumberFormat="1" applyFont="1" applyFill="1" applyBorder="1" applyAlignment="1">
      <alignment horizontal="center" vertical="center"/>
    </xf>
    <xf numFmtId="178" fontId="3" fillId="3" borderId="7" xfId="49" applyNumberFormat="1" applyFont="1" applyFill="1" applyBorder="1" applyAlignment="1">
      <alignment horizontal="right" vertical="center"/>
    </xf>
    <xf numFmtId="178" fontId="3" fillId="2" borderId="7" xfId="49" applyNumberFormat="1" applyFont="1" applyFill="1" applyBorder="1" applyAlignment="1">
      <alignment horizontal="right" vertical="center"/>
    </xf>
    <xf numFmtId="0" fontId="3" fillId="2" borderId="5" xfId="49" applyFont="1" applyFill="1" applyBorder="1" applyAlignment="1">
      <alignment vertical="center" wrapText="1"/>
    </xf>
    <xf numFmtId="178" fontId="3" fillId="2" borderId="6" xfId="49" applyNumberFormat="1" applyFont="1" applyFill="1" applyBorder="1" applyAlignment="1">
      <alignment horizontal="right" vertical="center"/>
    </xf>
    <xf numFmtId="178" fontId="3" fillId="2" borderId="3" xfId="49" applyNumberFormat="1" applyFont="1" applyFill="1" applyBorder="1" applyAlignment="1">
      <alignment horizontal="right" vertical="center"/>
    </xf>
    <xf numFmtId="0" fontId="3" fillId="2" borderId="6" xfId="49" applyFont="1" applyFill="1" applyBorder="1" applyAlignment="1">
      <alignment vertical="center"/>
    </xf>
    <xf numFmtId="0" fontId="3" fillId="2" borderId="2" xfId="49" applyFont="1" applyFill="1" applyBorder="1" applyAlignment="1">
      <alignment vertical="center"/>
    </xf>
    <xf numFmtId="0" fontId="2" fillId="2" borderId="0" xfId="49" applyFont="1" applyFill="1" applyAlignment="1">
      <alignment horizontal="right" vertical="center" wrapText="1"/>
    </xf>
    <xf numFmtId="0" fontId="7" fillId="2" borderId="1" xfId="49" applyFont="1" applyFill="1" applyBorder="1" applyAlignment="1">
      <alignment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vertical="center" wrapText="1"/>
    </xf>
    <xf numFmtId="0" fontId="7" fillId="2" borderId="1" xfId="49" applyFont="1" applyFill="1" applyBorder="1" applyAlignment="1">
      <alignment horizontal="right" vertical="center"/>
    </xf>
    <xf numFmtId="0" fontId="7" fillId="2" borderId="2" xfId="49" applyFont="1" applyFill="1" applyBorder="1" applyAlignment="1">
      <alignment vertical="center"/>
    </xf>
    <xf numFmtId="0" fontId="7" fillId="2" borderId="2" xfId="49" applyFont="1" applyFill="1" applyBorder="1" applyAlignment="1">
      <alignment horizontal="left" vertical="center" wrapText="1"/>
    </xf>
    <xf numFmtId="49" fontId="7" fillId="2" borderId="2" xfId="49" applyNumberFormat="1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/>
    </xf>
    <xf numFmtId="177" fontId="7" fillId="3" borderId="2" xfId="49" applyNumberFormat="1" applyFont="1" applyFill="1" applyBorder="1" applyAlignment="1">
      <alignment horizontal="right" vertical="center"/>
    </xf>
    <xf numFmtId="176" fontId="7" fillId="3" borderId="2" xfId="49" applyNumberFormat="1" applyFont="1" applyFill="1" applyBorder="1" applyAlignment="1">
      <alignment horizontal="right" vertical="center"/>
    </xf>
    <xf numFmtId="0" fontId="7" fillId="2" borderId="2" xfId="49" applyFont="1" applyFill="1" applyBorder="1" applyAlignment="1">
      <alignment horizontal="center" vertical="center" wrapText="1"/>
    </xf>
    <xf numFmtId="177" fontId="7" fillId="2" borderId="2" xfId="49" applyNumberFormat="1" applyFont="1" applyFill="1" applyBorder="1" applyAlignment="1">
      <alignment horizontal="right" vertical="center"/>
    </xf>
    <xf numFmtId="0" fontId="7" fillId="2" borderId="2" xfId="49" applyFont="1" applyFill="1" applyBorder="1" applyAlignment="1">
      <alignment vertical="center" wrapText="1"/>
    </xf>
    <xf numFmtId="178" fontId="7" fillId="3" borderId="2" xfId="49" applyNumberFormat="1" applyFont="1" applyFill="1" applyBorder="1" applyAlignment="1">
      <alignment horizontal="right" vertical="center"/>
    </xf>
    <xf numFmtId="178" fontId="7" fillId="2" borderId="2" xfId="49" applyNumberFormat="1" applyFont="1" applyFill="1" applyBorder="1" applyAlignment="1">
      <alignment horizontal="right" vertical="center"/>
    </xf>
    <xf numFmtId="0" fontId="7" fillId="2" borderId="3" xfId="49" applyFont="1" applyFill="1" applyBorder="1" applyAlignment="1">
      <alignment vertical="center"/>
    </xf>
    <xf numFmtId="0" fontId="7" fillId="2" borderId="3" xfId="49" applyFont="1" applyFill="1" applyBorder="1" applyAlignment="1">
      <alignment horizontal="left" vertical="center" wrapText="1"/>
    </xf>
    <xf numFmtId="0" fontId="7" fillId="2" borderId="3" xfId="49" applyFont="1" applyFill="1" applyBorder="1" applyAlignment="1">
      <alignment horizontal="center" vertical="center"/>
    </xf>
    <xf numFmtId="177" fontId="7" fillId="3" borderId="3" xfId="49" applyNumberFormat="1" applyFont="1" applyFill="1" applyBorder="1" applyAlignment="1">
      <alignment horizontal="right" vertical="center"/>
    </xf>
    <xf numFmtId="177" fontId="7" fillId="2" borderId="3" xfId="49" applyNumberFormat="1" applyFont="1" applyFill="1" applyBorder="1" applyAlignment="1">
      <alignment horizontal="right" vertical="center"/>
    </xf>
    <xf numFmtId="176" fontId="7" fillId="3" borderId="3" xfId="49" applyNumberFormat="1" applyFont="1" applyFill="1" applyBorder="1" applyAlignment="1">
      <alignment horizontal="right" vertical="center"/>
    </xf>
    <xf numFmtId="0" fontId="7" fillId="2" borderId="6" xfId="49" applyFont="1" applyFill="1" applyBorder="1" applyAlignment="1">
      <alignment vertical="center"/>
    </xf>
    <xf numFmtId="0" fontId="7" fillId="2" borderId="6" xfId="49" applyFont="1" applyFill="1" applyBorder="1" applyAlignment="1">
      <alignment horizontal="left" vertical="center"/>
    </xf>
    <xf numFmtId="0" fontId="7" fillId="2" borderId="6" xfId="49" applyFont="1" applyFill="1" applyBorder="1" applyAlignment="1">
      <alignment horizontal="center" vertical="center"/>
    </xf>
    <xf numFmtId="49" fontId="7" fillId="2" borderId="6" xfId="49" applyNumberFormat="1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left" vertical="center"/>
    </xf>
    <xf numFmtId="179" fontId="7" fillId="2" borderId="2" xfId="49" applyNumberFormat="1" applyFont="1" applyFill="1" applyBorder="1" applyAlignment="1">
      <alignment horizontal="right" vertical="center"/>
    </xf>
    <xf numFmtId="0" fontId="8" fillId="2" borderId="11" xfId="49" applyFont="1" applyFill="1" applyBorder="1"/>
    <xf numFmtId="0" fontId="7" fillId="2" borderId="11" xfId="49" applyFont="1" applyFill="1" applyBorder="1"/>
    <xf numFmtId="0" fontId="7" fillId="2" borderId="0" xfId="49" applyFont="1" applyFill="1"/>
    <xf numFmtId="0" fontId="7" fillId="2" borderId="0" xfId="49" applyFont="1" applyFill="1" applyAlignment="1">
      <alignment horizontal="right" vertical="center"/>
    </xf>
    <xf numFmtId="180" fontId="7" fillId="3" borderId="2" xfId="49" applyNumberFormat="1" applyFont="1" applyFill="1" applyBorder="1" applyAlignment="1">
      <alignment horizontal="right" vertical="center"/>
    </xf>
    <xf numFmtId="49" fontId="2" fillId="2" borderId="0" xfId="49" applyNumberFormat="1" applyFont="1" applyFill="1" applyAlignment="1">
      <alignment horizontal="right" vertical="center"/>
    </xf>
    <xf numFmtId="0" fontId="9" fillId="2" borderId="0" xfId="49" applyFont="1" applyFill="1" applyAlignment="1">
      <alignment horizontal="right"/>
    </xf>
    <xf numFmtId="0" fontId="2" fillId="2" borderId="0" xfId="49" applyFont="1" applyFill="1" applyAlignment="1">
      <alignment horizontal="right" vertical="center"/>
    </xf>
    <xf numFmtId="0" fontId="2" fillId="2" borderId="0" xfId="49" applyFont="1" applyFill="1" applyAlignment="1">
      <alignment horizontal="left" vertical="center"/>
    </xf>
    <xf numFmtId="0" fontId="9" fillId="2" borderId="0" xfId="49" applyFont="1" applyFill="1" applyAlignment="1">
      <alignment horizontal="left" vertical="center"/>
    </xf>
    <xf numFmtId="0" fontId="10" fillId="2" borderId="0" xfId="49" applyFont="1" applyFill="1"/>
    <xf numFmtId="49" fontId="10" fillId="2" borderId="0" xfId="49" applyNumberFormat="1" applyFont="1" applyFill="1"/>
    <xf numFmtId="49" fontId="3" fillId="2" borderId="0" xfId="49" applyNumberFormat="1" applyFont="1" applyFill="1" applyAlignment="1">
      <alignment vertical="center"/>
    </xf>
    <xf numFmtId="0" fontId="10" fillId="2" borderId="0" xfId="49" applyFont="1" applyFill="1" applyAlignment="1">
      <alignment vertical="center"/>
    </xf>
    <xf numFmtId="49" fontId="3" fillId="2" borderId="12" xfId="49" applyNumberFormat="1" applyFont="1" applyFill="1" applyBorder="1" applyAlignment="1">
      <alignment vertical="center"/>
    </xf>
    <xf numFmtId="49" fontId="10" fillId="2" borderId="12" xfId="49" applyNumberFormat="1" applyFont="1" applyFill="1" applyBorder="1" applyAlignment="1">
      <alignment vertical="center"/>
    </xf>
    <xf numFmtId="49" fontId="3" fillId="2" borderId="12" xfId="49" applyNumberFormat="1" applyFont="1" applyFill="1" applyBorder="1" applyAlignment="1">
      <alignment horizontal="center" vertical="center"/>
    </xf>
    <xf numFmtId="0" fontId="10" fillId="2" borderId="12" xfId="49" applyFont="1" applyFill="1" applyBorder="1" applyAlignment="1">
      <alignment horizontal="center" vertical="center"/>
    </xf>
    <xf numFmtId="0" fontId="10" fillId="2" borderId="13" xfId="49" applyFont="1" applyFill="1" applyBorder="1" applyAlignment="1">
      <alignment horizontal="center"/>
    </xf>
    <xf numFmtId="49" fontId="4" fillId="2" borderId="4" xfId="49" applyNumberFormat="1" applyFont="1" applyFill="1" applyBorder="1" applyAlignment="1">
      <alignment horizontal="center" vertical="center"/>
    </xf>
    <xf numFmtId="0" fontId="11" fillId="2" borderId="4" xfId="49" applyFont="1" applyFill="1" applyBorder="1" applyAlignment="1">
      <alignment horizontal="center"/>
    </xf>
    <xf numFmtId="49" fontId="4" fillId="2" borderId="4" xfId="49" applyNumberFormat="1" applyFont="1" applyFill="1" applyBorder="1" applyAlignment="1">
      <alignment horizontal="center" vertical="center" wrapText="1"/>
    </xf>
    <xf numFmtId="0" fontId="10" fillId="2" borderId="13" xfId="49" applyFont="1" applyFill="1" applyBorder="1"/>
    <xf numFmtId="49" fontId="3" fillId="2" borderId="4" xfId="49" applyNumberFormat="1" applyFont="1" applyFill="1" applyBorder="1" applyAlignment="1">
      <alignment vertical="center"/>
    </xf>
    <xf numFmtId="0" fontId="10" fillId="2" borderId="4" xfId="49" applyFont="1" applyFill="1" applyBorder="1"/>
    <xf numFmtId="178" fontId="3" fillId="2" borderId="4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horizontal="left" vertical="center" wrapText="1"/>
    </xf>
    <xf numFmtId="0" fontId="10" fillId="2" borderId="4" xfId="49" applyFont="1" applyFill="1" applyBorder="1" applyAlignment="1">
      <alignment horizontal="left" vertical="center" wrapText="1"/>
    </xf>
    <xf numFmtId="0" fontId="3" fillId="2" borderId="14" xfId="49" applyFont="1" applyFill="1" applyBorder="1" applyAlignment="1">
      <alignment vertical="center"/>
    </xf>
    <xf numFmtId="0" fontId="10" fillId="2" borderId="14" xfId="49" applyFont="1" applyFill="1" applyBorder="1"/>
    <xf numFmtId="0" fontId="2" fillId="2" borderId="0" xfId="49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right" vertical="center"/>
    </xf>
    <xf numFmtId="49" fontId="10" fillId="2" borderId="12" xfId="49" applyNumberFormat="1" applyFont="1" applyFill="1" applyBorder="1" applyAlignment="1">
      <alignment horizontal="right" vertical="center"/>
    </xf>
    <xf numFmtId="49" fontId="3" fillId="2" borderId="12" xfId="49" applyNumberFormat="1" applyFont="1" applyFill="1" applyBorder="1" applyAlignment="1">
      <alignment horizontal="right" vertical="center"/>
    </xf>
    <xf numFmtId="176" fontId="3" fillId="3" borderId="4" xfId="49" applyNumberFormat="1" applyFont="1" applyFill="1" applyBorder="1" applyAlignment="1">
      <alignment horizontal="right" vertical="center"/>
    </xf>
    <xf numFmtId="181" fontId="3" fillId="2" borderId="14" xfId="49" applyNumberFormat="1" applyFont="1" applyFill="1" applyBorder="1" applyAlignment="1">
      <alignment horizontal="right" vertical="center"/>
    </xf>
    <xf numFmtId="0" fontId="12" fillId="2" borderId="0" xfId="49" applyFont="1" applyFill="1" applyAlignment="1">
      <alignment horizontal="right"/>
    </xf>
    <xf numFmtId="0" fontId="11" fillId="2" borderId="4" xfId="49" applyFont="1" applyFill="1" applyBorder="1"/>
    <xf numFmtId="179" fontId="3" fillId="3" borderId="4" xfId="49" applyNumberFormat="1" applyFont="1" applyFill="1" applyBorder="1" applyAlignment="1">
      <alignment horizontal="right" vertical="center"/>
    </xf>
    <xf numFmtId="0" fontId="3" fillId="2" borderId="14" xfId="49" applyFont="1" applyFill="1" applyBorder="1"/>
    <xf numFmtId="0" fontId="13" fillId="2" borderId="14" xfId="49" applyFont="1" applyFill="1" applyBorder="1"/>
    <xf numFmtId="180" fontId="3" fillId="3" borderId="4" xfId="49" applyNumberFormat="1" applyFont="1" applyFill="1" applyBorder="1" applyAlignment="1">
      <alignment horizontal="right" vertical="center"/>
    </xf>
    <xf numFmtId="0" fontId="14" fillId="2" borderId="14" xfId="49" applyFont="1" applyFill="1" applyBorder="1" applyAlignment="1">
      <alignment horizontal="right" vertical="center"/>
    </xf>
    <xf numFmtId="0" fontId="2" fillId="2" borderId="0" xfId="49" applyFont="1" applyFill="1" applyAlignment="1">
      <alignment horizontal="right"/>
    </xf>
    <xf numFmtId="49" fontId="7" fillId="2" borderId="0" xfId="49" applyNumberFormat="1" applyFont="1" applyFill="1"/>
    <xf numFmtId="49" fontId="3" fillId="2" borderId="1" xfId="49" applyNumberFormat="1" applyFont="1" applyFill="1" applyBorder="1"/>
    <xf numFmtId="49" fontId="3" fillId="2" borderId="1" xfId="49" applyNumberFormat="1" applyFont="1" applyFill="1" applyBorder="1" applyAlignment="1">
      <alignment horizontal="center" vertical="center"/>
    </xf>
    <xf numFmtId="0" fontId="3" fillId="2" borderId="15" xfId="49" applyFont="1" applyFill="1" applyBorder="1"/>
    <xf numFmtId="0" fontId="4" fillId="2" borderId="2" xfId="49" applyFont="1" applyFill="1" applyBorder="1"/>
    <xf numFmtId="49" fontId="3" fillId="2" borderId="2" xfId="49" applyNumberFormat="1" applyFont="1" applyFill="1" applyBorder="1" applyAlignment="1">
      <alignment vertical="center"/>
    </xf>
    <xf numFmtId="0" fontId="3" fillId="2" borderId="2" xfId="49" applyFont="1" applyFill="1" applyBorder="1"/>
    <xf numFmtId="0" fontId="3" fillId="2" borderId="11" xfId="49" applyFont="1" applyFill="1" applyBorder="1" applyAlignment="1">
      <alignment vertical="center"/>
    </xf>
    <xf numFmtId="0" fontId="3" fillId="2" borderId="11" xfId="49" applyFont="1" applyFill="1" applyBorder="1"/>
    <xf numFmtId="0" fontId="13" fillId="2" borderId="11" xfId="49" applyFont="1" applyFill="1" applyBorder="1"/>
    <xf numFmtId="0" fontId="3" fillId="2" borderId="11" xfId="49" applyFont="1" applyFill="1" applyBorder="1" applyAlignment="1">
      <alignment horizontal="right" vertical="center"/>
    </xf>
    <xf numFmtId="0" fontId="12" fillId="2" borderId="0" xfId="49" applyFont="1" applyFill="1" applyAlignment="1">
      <alignment horizontal="left"/>
    </xf>
    <xf numFmtId="0" fontId="9" fillId="2" borderId="0" xfId="49" applyFont="1" applyFill="1" applyAlignment="1">
      <alignment horizontal="center" vertical="center"/>
    </xf>
    <xf numFmtId="0" fontId="9" fillId="2" borderId="0" xfId="49" applyFont="1" applyFill="1" applyAlignment="1">
      <alignment horizontal="right" vertical="center"/>
    </xf>
    <xf numFmtId="0" fontId="3" fillId="2" borderId="0" xfId="49" applyFont="1" applyFill="1" applyAlignment="1">
      <alignment vertical="center"/>
    </xf>
    <xf numFmtId="0" fontId="3" fillId="2" borderId="12" xfId="49" applyFont="1" applyFill="1" applyBorder="1" applyAlignment="1">
      <alignment vertical="center"/>
    </xf>
    <xf numFmtId="0" fontId="10" fillId="2" borderId="12" xfId="49" applyFont="1" applyFill="1" applyBorder="1" applyAlignment="1">
      <alignment vertical="center"/>
    </xf>
    <xf numFmtId="0" fontId="3" fillId="2" borderId="12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vertical="center"/>
    </xf>
    <xf numFmtId="0" fontId="10" fillId="2" borderId="12" xfId="49" applyFont="1" applyFill="1" applyBorder="1" applyAlignment="1">
      <alignment horizontal="right" vertical="center"/>
    </xf>
    <xf numFmtId="0" fontId="3" fillId="2" borderId="12" xfId="49" applyFont="1" applyFill="1" applyBorder="1" applyAlignment="1">
      <alignment horizontal="right" vertical="center"/>
    </xf>
    <xf numFmtId="49" fontId="3" fillId="2" borderId="0" xfId="49" applyNumberFormat="1" applyFont="1" applyFill="1"/>
    <xf numFmtId="0" fontId="3" fillId="2" borderId="1" xfId="49" applyFont="1" applyFill="1" applyBorder="1" applyAlignment="1">
      <alignment horizontal="center" vertical="center"/>
    </xf>
    <xf numFmtId="49" fontId="8" fillId="2" borderId="0" xfId="49" applyNumberFormat="1" applyFont="1" applyFill="1" applyAlignment="1">
      <alignment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4" fillId="2" borderId="16" xfId="49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horizontal="center" vertical="center" wrapText="1"/>
    </xf>
    <xf numFmtId="0" fontId="3" fillId="2" borderId="17" xfId="49" applyFont="1" applyFill="1" applyBorder="1"/>
    <xf numFmtId="0" fontId="5" fillId="2" borderId="15" xfId="49" applyFont="1" applyFill="1" applyBorder="1"/>
    <xf numFmtId="49" fontId="7" fillId="2" borderId="0" xfId="49" applyNumberFormat="1" applyFont="1" applyFill="1" applyAlignment="1">
      <alignment horizontal="left" vertical="center"/>
    </xf>
    <xf numFmtId="0" fontId="8" fillId="2" borderId="0" xfId="49" applyFont="1" applyFill="1" applyAlignment="1">
      <alignment horizontal="left" vertical="center"/>
    </xf>
    <xf numFmtId="0" fontId="3" fillId="2" borderId="14" xfId="49" applyFont="1" applyFill="1" applyBorder="1" applyAlignment="1">
      <alignment horizontal="right" vertical="center"/>
    </xf>
    <xf numFmtId="0" fontId="3" fillId="2" borderId="15" xfId="49" applyFont="1" applyFill="1" applyBorder="1" applyAlignment="1">
      <alignment horizontal="center"/>
    </xf>
    <xf numFmtId="0" fontId="4" fillId="2" borderId="2" xfId="49" applyFont="1" applyFill="1" applyBorder="1" applyAlignment="1">
      <alignment horizontal="center"/>
    </xf>
    <xf numFmtId="49" fontId="3" fillId="2" borderId="3" xfId="49" applyNumberFormat="1" applyFont="1" applyFill="1" applyBorder="1" applyAlignment="1">
      <alignment vertical="center"/>
    </xf>
    <xf numFmtId="0" fontId="3" fillId="2" borderId="3" xfId="49" applyFont="1" applyFill="1" applyBorder="1"/>
    <xf numFmtId="0" fontId="3" fillId="2" borderId="13" xfId="49" applyFont="1" applyFill="1" applyBorder="1"/>
    <xf numFmtId="0" fontId="3" fillId="2" borderId="4" xfId="49" applyFont="1" applyFill="1" applyBorder="1"/>
    <xf numFmtId="178" fontId="3" fillId="3" borderId="18" xfId="49" applyNumberFormat="1" applyFont="1" applyFill="1" applyBorder="1" applyAlignment="1">
      <alignment horizontal="right" vertical="center"/>
    </xf>
    <xf numFmtId="49" fontId="3" fillId="2" borderId="14" xfId="49" applyNumberFormat="1" applyFont="1" applyFill="1" applyBorder="1" applyAlignment="1">
      <alignment vertical="center"/>
    </xf>
    <xf numFmtId="49" fontId="3" fillId="2" borderId="14" xfId="49" applyNumberFormat="1" applyFont="1" applyFill="1" applyBorder="1"/>
    <xf numFmtId="180" fontId="3" fillId="3" borderId="2" xfId="49" applyNumberFormat="1" applyFont="1" applyFill="1" applyBorder="1" applyAlignment="1">
      <alignment horizontal="right" vertical="center"/>
    </xf>
    <xf numFmtId="0" fontId="15" fillId="2" borderId="0" xfId="49" applyFont="1" applyFill="1" applyAlignment="1">
      <alignment horizontal="left" vertical="center"/>
    </xf>
    <xf numFmtId="0" fontId="16" fillId="2" borderId="0" xfId="49" applyFont="1" applyFill="1" applyAlignment="1">
      <alignment horizontal="left" vertical="center"/>
    </xf>
    <xf numFmtId="0" fontId="3" fillId="2" borderId="0" xfId="49" applyFont="1" applyFill="1" applyAlignment="1">
      <alignment horizontal="left" vertical="center"/>
    </xf>
    <xf numFmtId="0" fontId="10" fillId="2" borderId="0" xfId="49" applyFont="1" applyFill="1" applyAlignment="1">
      <alignment horizontal="left" vertical="center"/>
    </xf>
    <xf numFmtId="0" fontId="3" fillId="2" borderId="0" xfId="49" applyFont="1" applyFill="1" applyAlignment="1">
      <alignment horizontal="left" vertical="center" wrapText="1"/>
    </xf>
    <xf numFmtId="0" fontId="7" fillId="2" borderId="0" xfId="49" applyFont="1" applyFill="1" applyAlignment="1">
      <alignment vertical="center"/>
    </xf>
    <xf numFmtId="0" fontId="17" fillId="2" borderId="0" xfId="49" applyFont="1" applyFill="1" applyAlignment="1">
      <alignment vertical="center"/>
    </xf>
    <xf numFmtId="0" fontId="17" fillId="2" borderId="0" xfId="49" applyFont="1" applyFill="1" applyAlignment="1">
      <alignment horizontal="center" vertical="center"/>
    </xf>
    <xf numFmtId="0" fontId="18" fillId="2" borderId="0" xfId="49" applyFont="1" applyFill="1" applyAlignment="1">
      <alignment horizontal="center" vertical="center"/>
    </xf>
    <xf numFmtId="49" fontId="7" fillId="2" borderId="19" xfId="49" applyNumberFormat="1" applyFont="1" applyFill="1" applyBorder="1" applyAlignment="1">
      <alignment horizontal="center" vertical="center"/>
    </xf>
    <xf numFmtId="0" fontId="7" fillId="2" borderId="19" xfId="49" applyFont="1" applyFill="1" applyBorder="1" applyAlignment="1">
      <alignment horizontal="center" vertical="center"/>
    </xf>
    <xf numFmtId="0" fontId="19" fillId="2" borderId="0" xfId="49" applyFont="1" applyFill="1"/>
    <xf numFmtId="0" fontId="8" fillId="2" borderId="0" xfId="49" applyFont="1" applyFill="1" applyAlignment="1">
      <alignment vertical="center"/>
    </xf>
    <xf numFmtId="0" fontId="7" fillId="2" borderId="0" xfId="49" applyFont="1" applyFill="1" applyAlignment="1">
      <alignment horizontal="right"/>
    </xf>
    <xf numFmtId="49" fontId="7" fillId="2" borderId="20" xfId="49" applyNumberFormat="1" applyFont="1" applyFill="1" applyBorder="1" applyAlignment="1">
      <alignment horizontal="left"/>
    </xf>
    <xf numFmtId="0" fontId="7" fillId="2" borderId="20" xfId="49" applyFont="1" applyFill="1" applyBorder="1" applyAlignment="1">
      <alignment horizontal="left"/>
    </xf>
    <xf numFmtId="0" fontId="7" fillId="2" borderId="21" xfId="49" applyFont="1" applyFill="1" applyBorder="1"/>
    <xf numFmtId="0" fontId="20" fillId="2" borderId="0" xfId="49" applyFont="1" applyFill="1"/>
    <xf numFmtId="0" fontId="7" fillId="2" borderId="19" xfId="49" applyFont="1" applyFill="1" applyBorder="1"/>
    <xf numFmtId="49" fontId="5" fillId="2" borderId="19" xfId="49" applyNumberFormat="1" applyFont="1" applyFill="1" applyBorder="1" applyAlignment="1">
      <alignment horizontal="left" vertical="center" wrapText="1"/>
    </xf>
    <xf numFmtId="0" fontId="5" fillId="2" borderId="19" xfId="49" applyFont="1" applyFill="1" applyBorder="1"/>
    <xf numFmtId="0" fontId="5" fillId="2" borderId="22" xfId="49" applyFont="1" applyFill="1" applyBorder="1"/>
    <xf numFmtId="0" fontId="20" fillId="2" borderId="0" xfId="49" applyFont="1" applyFill="1" applyAlignment="1">
      <alignment horizontal="right"/>
    </xf>
    <xf numFmtId="49" fontId="7" fillId="2" borderId="19" xfId="49" applyNumberFormat="1" applyFont="1" applyFill="1" applyBorder="1" applyAlignment="1">
      <alignment horizontal="left" vertical="center" wrapText="1"/>
    </xf>
    <xf numFmtId="0" fontId="7" fillId="2" borderId="0" xfId="49" applyFont="1" applyFill="1" applyAlignment="1">
      <alignment horizontal="left"/>
    </xf>
    <xf numFmtId="49" fontId="5" fillId="2" borderId="0" xfId="49" applyNumberFormat="1" applyFont="1" applyFill="1" applyAlignment="1">
      <alignment horizontal="left" vertical="center" wrapText="1"/>
    </xf>
    <xf numFmtId="0" fontId="7" fillId="2" borderId="22" xfId="49" applyFont="1" applyFill="1" applyBorder="1"/>
    <xf numFmtId="0" fontId="20" fillId="2" borderId="0" xfId="49" applyFont="1" applyFill="1" applyAlignment="1">
      <alignment horizontal="left"/>
    </xf>
    <xf numFmtId="49" fontId="7" fillId="2" borderId="19" xfId="49" applyNumberFormat="1" applyFont="1" applyFill="1" applyBorder="1" applyAlignment="1">
      <alignment horizontal="left"/>
    </xf>
    <xf numFmtId="0" fontId="7" fillId="2" borderId="22" xfId="49" applyFont="1" applyFill="1" applyBorder="1" applyAlignment="1">
      <alignment horizontal="left"/>
    </xf>
    <xf numFmtId="0" fontId="20" fillId="2" borderId="22" xfId="49" applyFont="1" applyFill="1" applyBorder="1" applyAlignment="1">
      <alignment horizontal="left"/>
    </xf>
    <xf numFmtId="0" fontId="20" fillId="2" borderId="22" xfId="49" applyFont="1" applyFill="1" applyBorder="1"/>
    <xf numFmtId="0" fontId="7" fillId="2" borderId="19" xfId="49" applyFont="1" applyFill="1" applyBorder="1" applyAlignment="1">
      <alignment horizontal="left"/>
    </xf>
    <xf numFmtId="49" fontId="7" fillId="2" borderId="22" xfId="49" applyNumberFormat="1" applyFont="1" applyFill="1" applyBorder="1" applyAlignment="1">
      <alignment horizontal="left" vertical="center" wrapText="1"/>
    </xf>
    <xf numFmtId="0" fontId="5" fillId="2" borderId="0" xfId="49" applyFont="1" applyFill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showGridLines="0" zoomScalePageLayoutView="60" workbookViewId="0">
      <selection activeCell="A1" sqref="A1"/>
    </sheetView>
  </sheetViews>
  <sheetFormatPr defaultColWidth="8" defaultRowHeight="13.5"/>
  <cols>
    <col min="1" max="1" width="3.3" style="1"/>
    <col min="2" max="2" width="6.30833333333333" style="1"/>
    <col min="3" max="3" width="5.73333333333333" style="1"/>
    <col min="4" max="4" width="28.9666666666667" style="1"/>
    <col min="5" max="5" width="9.175" style="1"/>
    <col min="6" max="6" width="8.31666666666667" style="1"/>
    <col min="7" max="7" width="5.45" style="1"/>
    <col min="8" max="8" width="14.3416666666667" style="1"/>
    <col min="9" max="9" width="14.9166666666667" style="1"/>
    <col min="10" max="10" width="3.86666666666667" style="1"/>
    <col min="11" max="11" width="6.88333333333333" style="1"/>
    <col min="12" max="12" width="3.00833333333333" style="1"/>
    <col min="13" max="13" width="8.89166666666667" style="1"/>
    <col min="14" max="14" width="6.88333333333333" style="1"/>
    <col min="15" max="15" width="20.2166666666667" style="1"/>
    <col min="16" max="16" width="3.15" style="1"/>
    <col min="17" max="17" width="12.475" style="1"/>
    <col min="18" max="18" width="8" style="1" hidden="1"/>
  </cols>
  <sheetData>
    <row r="1" ht="47.25" customHeight="1" spans="1:18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ht="47.25" customHeight="1" spans="1:18">
      <c r="A2" s="186"/>
      <c r="B2" s="2" t="s">
        <v>0</v>
      </c>
      <c r="C2" s="93"/>
      <c r="D2" s="91"/>
      <c r="E2" s="93"/>
      <c r="F2" s="94" t="s">
        <v>1</v>
      </c>
      <c r="G2" s="94"/>
      <c r="H2" s="94"/>
      <c r="I2" s="94"/>
      <c r="J2" s="94"/>
      <c r="K2" s="94"/>
      <c r="L2" s="94"/>
      <c r="M2" s="94"/>
      <c r="N2" s="94"/>
      <c r="O2" s="95"/>
      <c r="P2" s="95"/>
      <c r="Q2" s="95"/>
      <c r="R2" s="208"/>
    </row>
    <row r="3" ht="19.5" customHeight="1" spans="1:18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191"/>
      <c r="P3" s="191"/>
      <c r="Q3" s="191"/>
      <c r="R3" s="191"/>
    </row>
    <row r="4" ht="19.5" customHeight="1" spans="1:18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191"/>
      <c r="P4" s="191"/>
      <c r="Q4" s="191"/>
      <c r="R4" s="191"/>
    </row>
    <row r="5" ht="19.5" customHeight="1" spans="1:18">
      <c r="A5" s="88"/>
      <c r="B5" s="88"/>
      <c r="C5" s="187" t="s">
        <v>2</v>
      </c>
      <c r="D5" s="187"/>
      <c r="E5" s="188"/>
      <c r="F5" s="189"/>
      <c r="G5" s="88"/>
      <c r="H5" s="88"/>
      <c r="I5" s="88"/>
      <c r="J5" s="88"/>
      <c r="K5" s="88"/>
      <c r="L5" s="88"/>
      <c r="M5" s="88"/>
      <c r="N5" s="88"/>
      <c r="O5" s="191"/>
      <c r="P5" s="191"/>
      <c r="Q5" s="191"/>
      <c r="R5" s="191"/>
    </row>
    <row r="6" ht="19.5" customHeight="1" spans="1:18">
      <c r="A6" s="88"/>
      <c r="B6" s="88"/>
      <c r="C6" s="88"/>
      <c r="D6" s="88"/>
      <c r="E6" s="190"/>
      <c r="F6" s="190"/>
      <c r="G6" s="191"/>
      <c r="H6" s="88" t="s">
        <v>3</v>
      </c>
      <c r="I6" s="197"/>
      <c r="J6" s="88" t="s">
        <v>4</v>
      </c>
      <c r="K6" s="197"/>
      <c r="L6" s="88" t="s">
        <v>5</v>
      </c>
      <c r="M6" s="197"/>
      <c r="N6" s="88" t="s">
        <v>6</v>
      </c>
      <c r="O6" s="191"/>
      <c r="P6" s="191"/>
      <c r="Q6" s="191"/>
      <c r="R6" s="191"/>
    </row>
    <row r="7" ht="19.5" customHeight="1" spans="1:18">
      <c r="A7" s="88"/>
      <c r="B7" s="187" t="s">
        <v>7</v>
      </c>
      <c r="C7" s="88"/>
      <c r="D7" s="187"/>
      <c r="E7" s="188"/>
      <c r="F7" s="189"/>
      <c r="G7" s="88"/>
      <c r="H7" s="88"/>
      <c r="I7" s="200"/>
      <c r="J7" s="88"/>
      <c r="K7" s="200"/>
      <c r="L7" s="88"/>
      <c r="M7" s="200"/>
      <c r="N7" s="88"/>
      <c r="O7" s="191"/>
      <c r="P7" s="191"/>
      <c r="Q7" s="191"/>
      <c r="R7" s="191"/>
    </row>
    <row r="8" ht="19.5" customHeight="1" spans="1:18">
      <c r="A8" s="88"/>
      <c r="B8" s="88"/>
      <c r="C8" s="88"/>
      <c r="D8" s="88"/>
      <c r="E8" s="190"/>
      <c r="F8" s="190"/>
      <c r="G8" s="88"/>
      <c r="H8" s="88"/>
      <c r="I8" s="88"/>
      <c r="J8" s="198"/>
      <c r="K8" s="198"/>
      <c r="L8" s="88"/>
      <c r="M8" s="88"/>
      <c r="N8" s="88"/>
      <c r="O8" s="191"/>
      <c r="P8" s="191"/>
      <c r="Q8" s="191"/>
      <c r="R8" s="191"/>
    </row>
    <row r="9" ht="19.5" customHeight="1" spans="1:18">
      <c r="A9" s="33"/>
      <c r="B9" s="33"/>
      <c r="C9" s="33"/>
      <c r="D9" s="187" t="s">
        <v>8</v>
      </c>
      <c r="E9" s="192"/>
      <c r="F9" s="192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19.5" customHeight="1" spans="1:18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19.5" customHeight="1" spans="1:18">
      <c r="A11" s="33"/>
      <c r="B11" s="33"/>
      <c r="C11" s="33"/>
      <c r="D11" s="187" t="s">
        <v>9</v>
      </c>
      <c r="E11" s="193"/>
      <c r="F11" s="194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ht="19.5" customHeight="1" spans="1:18">
      <c r="A12" s="33"/>
      <c r="B12" s="33"/>
      <c r="C12" s="33"/>
      <c r="D12" s="33"/>
      <c r="E12" s="195"/>
      <c r="F12" s="195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ht="19.5" customHeight="1" spans="1:18">
      <c r="A13" s="88"/>
      <c r="B13" s="196"/>
      <c r="C13" s="187" t="s">
        <v>10</v>
      </c>
      <c r="D13" s="196"/>
      <c r="E13" s="197"/>
      <c r="F13" s="192"/>
      <c r="G13" s="33"/>
      <c r="H13" s="198" t="s">
        <v>11</v>
      </c>
      <c r="I13" s="201"/>
      <c r="J13" s="202"/>
      <c r="K13" s="202"/>
      <c r="L13" s="191"/>
      <c r="M13" s="88" t="s">
        <v>12</v>
      </c>
      <c r="N13" s="191"/>
      <c r="O13" s="202"/>
      <c r="P13" s="191"/>
      <c r="Q13" s="191"/>
      <c r="R13" s="191"/>
    </row>
    <row r="14" ht="19.5" customHeight="1" spans="1:18">
      <c r="A14" s="88"/>
      <c r="B14" s="196"/>
      <c r="C14" s="196"/>
      <c r="D14" s="196"/>
      <c r="E14" s="199"/>
      <c r="F14" s="33"/>
      <c r="G14" s="33"/>
      <c r="H14" s="198"/>
      <c r="I14" s="198"/>
      <c r="J14" s="203"/>
      <c r="K14" s="203"/>
      <c r="L14" s="88"/>
      <c r="M14" s="88"/>
      <c r="N14" s="88"/>
      <c r="O14" s="204"/>
      <c r="P14" s="191"/>
      <c r="Q14" s="191"/>
      <c r="R14" s="191"/>
    </row>
    <row r="15" ht="19.5" customHeight="1" spans="1:18">
      <c r="A15" s="88"/>
      <c r="B15" s="187" t="s">
        <v>13</v>
      </c>
      <c r="C15" s="196"/>
      <c r="D15" s="196"/>
      <c r="E15" s="197"/>
      <c r="F15" s="192"/>
      <c r="G15" s="33"/>
      <c r="H15" s="198" t="s">
        <v>11</v>
      </c>
      <c r="I15" s="201"/>
      <c r="J15" s="202"/>
      <c r="K15" s="202"/>
      <c r="L15" s="191"/>
      <c r="M15" s="88" t="s">
        <v>12</v>
      </c>
      <c r="N15" s="191"/>
      <c r="O15" s="202"/>
      <c r="P15" s="191"/>
      <c r="Q15" s="191"/>
      <c r="R15" s="191"/>
    </row>
    <row r="16" ht="19.5" customHeight="1" spans="1:18">
      <c r="A16" s="88"/>
      <c r="B16" s="196"/>
      <c r="C16" s="196"/>
      <c r="D16" s="196"/>
      <c r="E16" s="199"/>
      <c r="F16" s="33"/>
      <c r="G16" s="33"/>
      <c r="H16" s="198"/>
      <c r="I16" s="198"/>
      <c r="J16" s="200"/>
      <c r="K16" s="200"/>
      <c r="L16" s="88"/>
      <c r="M16" s="88"/>
      <c r="N16" s="88"/>
      <c r="O16" s="205"/>
      <c r="P16" s="191"/>
      <c r="Q16" s="191"/>
      <c r="R16" s="191"/>
    </row>
    <row r="17" ht="19.5" customHeight="1" spans="1:18">
      <c r="A17" s="33"/>
      <c r="B17" s="196"/>
      <c r="C17" s="187" t="s">
        <v>14</v>
      </c>
      <c r="D17" s="196"/>
      <c r="E17" s="197"/>
      <c r="F17" s="192"/>
      <c r="G17" s="33"/>
      <c r="H17" s="198" t="s">
        <v>11</v>
      </c>
      <c r="I17" s="198"/>
      <c r="J17" s="206"/>
      <c r="K17" s="206"/>
      <c r="L17" s="33"/>
      <c r="M17" s="88" t="s">
        <v>12</v>
      </c>
      <c r="N17" s="88"/>
      <c r="O17" s="202"/>
      <c r="P17" s="191"/>
      <c r="Q17" s="191"/>
      <c r="R17" s="33"/>
    </row>
    <row r="18" ht="19.5" customHeight="1" spans="1:18">
      <c r="A18" s="88"/>
      <c r="B18" s="196"/>
      <c r="C18" s="196"/>
      <c r="D18" s="196"/>
      <c r="E18" s="199"/>
      <c r="F18" s="199"/>
      <c r="G18" s="33"/>
      <c r="H18" s="198"/>
      <c r="I18" s="198"/>
      <c r="J18" s="207"/>
      <c r="K18" s="200"/>
      <c r="L18" s="88"/>
      <c r="M18" s="88"/>
      <c r="N18" s="88"/>
      <c r="O18" s="200"/>
      <c r="P18" s="191"/>
      <c r="Q18" s="191"/>
      <c r="R18" s="191"/>
    </row>
    <row r="19" customHeight="1" spans="1:18">
      <c r="A19" s="88"/>
      <c r="B19" s="196"/>
      <c r="C19" s="187" t="s">
        <v>15</v>
      </c>
      <c r="D19" s="196"/>
      <c r="E19" s="197"/>
      <c r="F19" s="192"/>
      <c r="G19" s="33"/>
      <c r="H19" s="198" t="s">
        <v>16</v>
      </c>
      <c r="I19" s="198"/>
      <c r="J19" s="197"/>
      <c r="K19" s="206"/>
      <c r="L19" s="88"/>
      <c r="M19" s="88" t="s">
        <v>12</v>
      </c>
      <c r="N19" s="88"/>
      <c r="O19" s="202"/>
      <c r="P19" s="191"/>
      <c r="Q19" s="191"/>
      <c r="R19" s="191"/>
    </row>
    <row r="20" customHeight="1" spans="1:18">
      <c r="A20" s="88"/>
      <c r="B20" s="88"/>
      <c r="C20" s="88"/>
      <c r="D20" s="88"/>
      <c r="E20" s="88"/>
      <c r="F20" s="200"/>
      <c r="G20" s="88"/>
      <c r="H20" s="88"/>
      <c r="I20" s="88"/>
      <c r="J20" s="200"/>
      <c r="K20" s="200"/>
      <c r="L20" s="88"/>
      <c r="M20" s="88"/>
      <c r="N20" s="88"/>
      <c r="O20" s="205"/>
      <c r="P20" s="191"/>
      <c r="Q20" s="191"/>
      <c r="R20" s="191"/>
    </row>
  </sheetData>
  <mergeCells count="29">
    <mergeCell ref="B2:E2"/>
    <mergeCell ref="F2:Q2"/>
    <mergeCell ref="C5:D5"/>
    <mergeCell ref="E5:F5"/>
    <mergeCell ref="B7:D7"/>
    <mergeCell ref="E7:F7"/>
    <mergeCell ref="E9:F9"/>
    <mergeCell ref="E11:F11"/>
    <mergeCell ref="C13:D13"/>
    <mergeCell ref="E13:F13"/>
    <mergeCell ref="H13:I13"/>
    <mergeCell ref="J13:K13"/>
    <mergeCell ref="M13:N13"/>
    <mergeCell ref="B15:D15"/>
    <mergeCell ref="E15:F15"/>
    <mergeCell ref="H15:I15"/>
    <mergeCell ref="J15:K15"/>
    <mergeCell ref="M15:N15"/>
    <mergeCell ref="C17:D17"/>
    <mergeCell ref="E17:F17"/>
    <mergeCell ref="H17:I17"/>
    <mergeCell ref="J17:K17"/>
    <mergeCell ref="M17:N17"/>
    <mergeCell ref="H18:I18"/>
    <mergeCell ref="C19:D19"/>
    <mergeCell ref="E19:F19"/>
    <mergeCell ref="H19:I19"/>
    <mergeCell ref="J19:K19"/>
    <mergeCell ref="M19:N19"/>
  </mergeCells>
  <printOptions horizontalCentered="1"/>
  <pageMargins left="1.18110236220472" right="1.18110236220472" top="1.18110236220472" bottom="1.18110236220472" header="0.51181" footer="0.51181"/>
  <pageSetup paperSize="9" scale="80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showGridLines="0" zoomScalePageLayoutView="60" workbookViewId="0">
      <selection activeCell="A1" sqref="A1"/>
    </sheetView>
  </sheetViews>
  <sheetFormatPr defaultColWidth="8" defaultRowHeight="13.5"/>
  <cols>
    <col min="1" max="1" width="6.025" style="1"/>
    <col min="2" max="2" width="6.6" style="1"/>
    <col min="3" max="3" width="9.75" style="1"/>
    <col min="4" max="5" width="11.0416666666667" style="1"/>
    <col min="6" max="6" width="10.0416666666667" style="1"/>
    <col min="7" max="7" width="11.0416666666667" style="1"/>
    <col min="8" max="8" width="49.05" style="1"/>
    <col min="9" max="9" width="10.325" style="1"/>
    <col min="10" max="10" width="12.3333333333333" style="1"/>
    <col min="11" max="11" width="8" style="1" hidden="1"/>
  </cols>
  <sheetData>
    <row r="1" ht="38.25" customHeight="1" spans="1:1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38.25" customHeight="1" spans="1:11">
      <c r="A2" s="179"/>
      <c r="B2" s="93" t="s">
        <v>0</v>
      </c>
      <c r="C2" s="93"/>
      <c r="D2" s="122"/>
      <c r="E2" s="122"/>
      <c r="F2" s="93"/>
      <c r="G2" s="94" t="s">
        <v>1</v>
      </c>
      <c r="H2" s="94"/>
      <c r="I2" s="141"/>
      <c r="J2" s="141"/>
      <c r="K2" s="33"/>
    </row>
    <row r="3" ht="38.25" customHeight="1" spans="1:11">
      <c r="A3" s="180"/>
      <c r="B3" s="181"/>
      <c r="C3" s="181"/>
      <c r="D3" s="181"/>
      <c r="E3" s="181"/>
      <c r="F3" s="181"/>
      <c r="G3" s="181"/>
      <c r="H3" s="182"/>
      <c r="I3" s="33"/>
      <c r="J3" s="33"/>
      <c r="K3" s="33"/>
    </row>
    <row r="4" ht="48" customHeight="1" spans="1:11">
      <c r="A4" s="180"/>
      <c r="B4" s="181"/>
      <c r="C4" s="181"/>
      <c r="D4" s="181"/>
      <c r="E4" s="181"/>
      <c r="F4" s="181"/>
      <c r="G4" s="181"/>
      <c r="H4" s="181"/>
      <c r="I4" s="33"/>
      <c r="J4" s="185"/>
      <c r="K4" s="33"/>
    </row>
    <row r="5" ht="42" customHeight="1" spans="1:11">
      <c r="A5" s="179"/>
      <c r="B5" s="179"/>
      <c r="C5" s="33"/>
      <c r="D5" s="179" t="s">
        <v>17</v>
      </c>
      <c r="E5" s="179"/>
      <c r="F5" s="183"/>
      <c r="G5" s="184"/>
      <c r="H5" s="184"/>
      <c r="I5" s="33"/>
      <c r="J5" s="33"/>
      <c r="K5" s="33"/>
    </row>
    <row r="6" ht="42" customHeight="1" spans="1:11">
      <c r="A6" s="179"/>
      <c r="B6" s="179"/>
      <c r="C6" s="179"/>
      <c r="D6" s="179" t="s">
        <v>18</v>
      </c>
      <c r="E6" s="179"/>
      <c r="F6" s="183"/>
      <c r="G6" s="184"/>
      <c r="H6" s="184"/>
      <c r="I6" s="33"/>
      <c r="J6" s="33"/>
      <c r="K6" s="33"/>
    </row>
    <row r="7" ht="42" customHeight="1" spans="1:11">
      <c r="A7" s="179"/>
      <c r="B7" s="179"/>
      <c r="C7" s="179"/>
      <c r="D7" s="179" t="s">
        <v>19</v>
      </c>
      <c r="E7" s="179"/>
      <c r="F7" s="183"/>
      <c r="G7" s="184"/>
      <c r="H7" s="184"/>
      <c r="I7" s="33"/>
      <c r="J7" s="33"/>
      <c r="K7" s="33"/>
    </row>
    <row r="8" ht="42" customHeight="1" spans="1:11">
      <c r="A8" s="179"/>
      <c r="B8" s="179"/>
      <c r="C8" s="179"/>
      <c r="D8" s="179" t="s">
        <v>20</v>
      </c>
      <c r="E8" s="179"/>
      <c r="F8" s="183"/>
      <c r="G8" s="184"/>
      <c r="H8" s="184"/>
      <c r="I8" s="33"/>
      <c r="J8" s="33"/>
      <c r="K8" s="33"/>
    </row>
    <row r="9" ht="42" customHeight="1" spans="1:11">
      <c r="A9" s="179"/>
      <c r="B9" s="179"/>
      <c r="C9" s="179"/>
      <c r="D9" s="179" t="s">
        <v>21</v>
      </c>
      <c r="E9" s="179"/>
      <c r="F9" s="183"/>
      <c r="G9" s="184"/>
      <c r="H9" s="184"/>
      <c r="I9" s="33"/>
      <c r="J9" s="33"/>
      <c r="K9" s="33"/>
    </row>
    <row r="10" ht="42" customHeight="1" spans="1:11">
      <c r="A10" s="179"/>
      <c r="B10" s="179"/>
      <c r="C10" s="179"/>
      <c r="D10" s="179" t="s">
        <v>22</v>
      </c>
      <c r="E10" s="179"/>
      <c r="F10" s="184"/>
      <c r="G10" s="184"/>
      <c r="H10" s="184"/>
      <c r="I10" s="33"/>
      <c r="J10" s="33"/>
      <c r="K10" s="33"/>
    </row>
    <row r="11" ht="17.25" customHeight="1" spans="1:1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ht="17.25" customHeight="1" spans="1:1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ht="17.25" customHeight="1" spans="1:1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</row>
  </sheetData>
  <mergeCells count="14">
    <mergeCell ref="B2:F2"/>
    <mergeCell ref="G2:J2"/>
    <mergeCell ref="D5:E5"/>
    <mergeCell ref="F5:H5"/>
    <mergeCell ref="D6:E6"/>
    <mergeCell ref="F6:H6"/>
    <mergeCell ref="D7:E7"/>
    <mergeCell ref="F7:H7"/>
    <mergeCell ref="D8:E8"/>
    <mergeCell ref="F8:H8"/>
    <mergeCell ref="D9:E9"/>
    <mergeCell ref="F9:H9"/>
    <mergeCell ref="D10:E10"/>
    <mergeCell ref="F10:H10"/>
  </mergeCells>
  <printOptions horizontalCentered="1"/>
  <pageMargins left="1.18110236220472" right="1.18110236220472" top="1.18110236220472" bottom="1.18110236220472" header="0.51181" footer="0.51181"/>
  <pageSetup paperSize="9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zoomScalePageLayoutView="60" workbookViewId="0">
      <selection activeCell="A1" sqref="A1:B1"/>
    </sheetView>
  </sheetViews>
  <sheetFormatPr defaultColWidth="8" defaultRowHeight="13.5"/>
  <cols>
    <col min="1" max="1" width="18.9333333333333" style="1"/>
    <col min="2" max="2" width="19.075" style="1"/>
    <col min="3" max="9" width="14.3416666666667" style="1"/>
  </cols>
  <sheetData>
    <row r="1" ht="48.75" customHeight="1" spans="1:9">
      <c r="A1" s="2" t="s">
        <v>0</v>
      </c>
      <c r="B1" s="143"/>
      <c r="C1" s="94" t="s">
        <v>23</v>
      </c>
      <c r="D1" s="95"/>
      <c r="E1" s="95"/>
      <c r="F1" s="95"/>
      <c r="G1" s="95"/>
      <c r="H1" s="95"/>
      <c r="I1" s="95"/>
    </row>
    <row r="2" ht="22.5" customHeight="1" spans="1:9">
      <c r="A2" s="174" t="s">
        <v>24</v>
      </c>
      <c r="B2" s="175"/>
      <c r="C2" s="175"/>
      <c r="D2" s="175"/>
      <c r="E2" s="175"/>
      <c r="F2" s="175"/>
      <c r="G2" s="175"/>
      <c r="H2" s="175"/>
      <c r="I2" s="175"/>
    </row>
    <row r="3" ht="22.5" customHeight="1" spans="1:9">
      <c r="A3" s="176" t="s">
        <v>25</v>
      </c>
      <c r="B3" s="177"/>
      <c r="C3" s="177"/>
      <c r="D3" s="177"/>
      <c r="E3" s="177"/>
      <c r="F3" s="177"/>
      <c r="G3" s="177"/>
      <c r="H3" s="177"/>
      <c r="I3" s="177"/>
    </row>
    <row r="4" ht="22.5" customHeight="1" spans="1:9">
      <c r="A4" s="176" t="s">
        <v>26</v>
      </c>
      <c r="B4" s="177"/>
      <c r="C4" s="177"/>
      <c r="D4" s="177"/>
      <c r="E4" s="177"/>
      <c r="F4" s="177"/>
      <c r="G4" s="177"/>
      <c r="H4" s="177"/>
      <c r="I4" s="177"/>
    </row>
    <row r="5" ht="22.5" customHeight="1" spans="1:9">
      <c r="A5" s="176" t="s">
        <v>27</v>
      </c>
      <c r="B5" s="177"/>
      <c r="C5" s="177"/>
      <c r="D5" s="177"/>
      <c r="E5" s="177"/>
      <c r="F5" s="177"/>
      <c r="G5" s="177"/>
      <c r="H5" s="177"/>
      <c r="I5" s="177"/>
    </row>
    <row r="6" ht="22.5" customHeight="1" spans="1:9">
      <c r="A6" s="176" t="s">
        <v>28</v>
      </c>
      <c r="B6" s="177"/>
      <c r="C6" s="177"/>
      <c r="D6" s="177"/>
      <c r="E6" s="177"/>
      <c r="F6" s="177"/>
      <c r="G6" s="177"/>
      <c r="H6" s="177"/>
      <c r="I6" s="177"/>
    </row>
    <row r="7" ht="22.5" customHeight="1" spans="1:9">
      <c r="A7" s="176" t="s">
        <v>29</v>
      </c>
      <c r="B7" s="177"/>
      <c r="C7" s="177"/>
      <c r="D7" s="177"/>
      <c r="E7" s="177"/>
      <c r="F7" s="177"/>
      <c r="G7" s="177"/>
      <c r="H7" s="177"/>
      <c r="I7" s="177"/>
    </row>
    <row r="8" ht="22.5" customHeight="1" spans="1:9">
      <c r="A8" s="176" t="s">
        <v>30</v>
      </c>
      <c r="B8" s="177"/>
      <c r="C8" s="177"/>
      <c r="D8" s="177"/>
      <c r="E8" s="177"/>
      <c r="F8" s="177"/>
      <c r="G8" s="177"/>
      <c r="H8" s="177"/>
      <c r="I8" s="177"/>
    </row>
    <row r="9" ht="22.5" customHeight="1" spans="1:9">
      <c r="A9" s="176" t="s">
        <v>31</v>
      </c>
      <c r="B9" s="177"/>
      <c r="C9" s="177"/>
      <c r="D9" s="177"/>
      <c r="E9" s="177"/>
      <c r="F9" s="177"/>
      <c r="G9" s="177"/>
      <c r="H9" s="177"/>
      <c r="I9" s="177"/>
    </row>
    <row r="10" ht="22.5" customHeight="1" spans="1:9">
      <c r="A10" s="174" t="s">
        <v>32</v>
      </c>
      <c r="B10" s="175"/>
      <c r="C10" s="175"/>
      <c r="D10" s="175"/>
      <c r="E10" s="175"/>
      <c r="F10" s="175"/>
      <c r="G10" s="175"/>
      <c r="H10" s="175"/>
      <c r="I10" s="175"/>
    </row>
    <row r="11" ht="22.5" customHeight="1" spans="1:9">
      <c r="A11" s="176" t="s">
        <v>33</v>
      </c>
      <c r="B11" s="177"/>
      <c r="C11" s="177"/>
      <c r="D11" s="177"/>
      <c r="E11" s="177"/>
      <c r="F11" s="177"/>
      <c r="G11" s="177"/>
      <c r="H11" s="177"/>
      <c r="I11" s="177"/>
    </row>
    <row r="12" ht="28.5" customHeight="1" spans="1:9">
      <c r="A12" s="178" t="s">
        <v>34</v>
      </c>
      <c r="B12" s="177"/>
      <c r="C12" s="177"/>
      <c r="D12" s="177"/>
      <c r="E12" s="177"/>
      <c r="F12" s="177"/>
      <c r="G12" s="177"/>
      <c r="H12" s="177"/>
      <c r="I12" s="177"/>
    </row>
    <row r="13" ht="22.5" customHeight="1" spans="1:9">
      <c r="A13" s="176" t="s">
        <v>35</v>
      </c>
      <c r="B13" s="177"/>
      <c r="C13" s="177"/>
      <c r="D13" s="177"/>
      <c r="E13" s="177"/>
      <c r="F13" s="177"/>
      <c r="G13" s="177"/>
      <c r="H13" s="177"/>
      <c r="I13" s="177"/>
    </row>
    <row r="14" ht="22.5" customHeight="1" spans="1:9">
      <c r="A14" s="178" t="s">
        <v>36</v>
      </c>
      <c r="B14" s="177"/>
      <c r="C14" s="177"/>
      <c r="D14" s="177"/>
      <c r="E14" s="177"/>
      <c r="F14" s="177"/>
      <c r="G14" s="177"/>
      <c r="H14" s="177"/>
      <c r="I14" s="177"/>
    </row>
    <row r="15" ht="22.5" customHeight="1" spans="1:9">
      <c r="A15" s="178" t="s">
        <v>37</v>
      </c>
      <c r="B15" s="177"/>
      <c r="C15" s="177"/>
      <c r="D15" s="177"/>
      <c r="E15" s="177"/>
      <c r="F15" s="177"/>
      <c r="G15" s="177"/>
      <c r="H15" s="177"/>
      <c r="I15" s="177"/>
    </row>
    <row r="16" ht="22.5" customHeight="1" spans="1:9">
      <c r="A16" s="178" t="s">
        <v>38</v>
      </c>
      <c r="B16" s="177"/>
      <c r="C16" s="177"/>
      <c r="D16" s="177"/>
      <c r="E16" s="177"/>
      <c r="F16" s="177"/>
      <c r="G16" s="177"/>
      <c r="H16" s="177"/>
      <c r="I16" s="177"/>
    </row>
    <row r="17" ht="22.5" customHeight="1" spans="1:9">
      <c r="A17" s="178" t="s">
        <v>39</v>
      </c>
      <c r="B17" s="176"/>
      <c r="C17" s="176"/>
      <c r="D17" s="176"/>
      <c r="E17" s="176"/>
      <c r="F17" s="176"/>
      <c r="G17" s="176"/>
      <c r="H17" s="176"/>
      <c r="I17" s="176"/>
    </row>
    <row r="18" ht="22.5" customHeight="1" spans="1:9">
      <c r="A18" s="178" t="s">
        <v>40</v>
      </c>
      <c r="B18" s="176"/>
      <c r="C18" s="176"/>
      <c r="D18" s="176"/>
      <c r="E18" s="176"/>
      <c r="F18" s="176"/>
      <c r="G18" s="176"/>
      <c r="H18" s="176"/>
      <c r="I18" s="176"/>
    </row>
    <row r="19" ht="22.5" customHeight="1" spans="1:9">
      <c r="A19" s="174" t="s">
        <v>41</v>
      </c>
      <c r="B19" s="175"/>
      <c r="C19" s="175"/>
      <c r="D19" s="175"/>
      <c r="E19" s="175"/>
      <c r="F19" s="175"/>
      <c r="G19" s="175"/>
      <c r="H19" s="175"/>
      <c r="I19" s="175"/>
    </row>
    <row r="20" ht="22.5" customHeight="1" spans="1:9">
      <c r="A20" s="178" t="s">
        <v>42</v>
      </c>
      <c r="B20" s="177"/>
      <c r="C20" s="177"/>
      <c r="D20" s="177"/>
      <c r="E20" s="177"/>
      <c r="F20" s="177"/>
      <c r="G20" s="177"/>
      <c r="H20" s="177"/>
      <c r="I20" s="177"/>
    </row>
    <row r="21" ht="32.25" customHeight="1" spans="1:9">
      <c r="A21" s="178" t="s">
        <v>43</v>
      </c>
      <c r="B21" s="177"/>
      <c r="C21" s="177"/>
      <c r="D21" s="177"/>
      <c r="E21" s="177"/>
      <c r="F21" s="177"/>
      <c r="G21" s="177"/>
      <c r="H21" s="177"/>
      <c r="I21" s="177"/>
    </row>
    <row r="22" ht="22.5" customHeight="1" spans="1:9">
      <c r="A22" s="178" t="s">
        <v>44</v>
      </c>
      <c r="B22" s="177"/>
      <c r="C22" s="177"/>
      <c r="D22" s="177"/>
      <c r="E22" s="177"/>
      <c r="F22" s="177"/>
      <c r="G22" s="177"/>
      <c r="H22" s="177"/>
      <c r="I22" s="177"/>
    </row>
  </sheetData>
  <mergeCells count="23">
    <mergeCell ref="A1:B1"/>
    <mergeCell ref="C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</mergeCells>
  <pageMargins left="1.18110236220472" right="1.18110236220472" top="0.393700787401575" bottom="0.393700787401575" header="0.51181" footer="0.51181"/>
  <pageSetup paperSize="9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zoomScalePageLayoutView="60" workbookViewId="0">
      <pane topLeftCell="D5" activePane="bottomRight" state="frozen"/>
      <selection activeCell="A1" sqref="A1"/>
    </sheetView>
  </sheetViews>
  <sheetFormatPr defaultColWidth="8" defaultRowHeight="13.5"/>
  <cols>
    <col min="1" max="1" width="8" style="1" hidden="1"/>
    <col min="2" max="2" width="16.6333333333333" style="1"/>
    <col min="3" max="3" width="29.2583333333333" style="1"/>
    <col min="4" max="8" width="22.9416666666667" style="1"/>
    <col min="9" max="9" width="11.7583333333333" style="1"/>
    <col min="10" max="10" width="12.05" style="1"/>
  </cols>
  <sheetData>
    <row r="1" ht="38.25" customHeight="1" spans="1:10">
      <c r="A1" s="33"/>
      <c r="B1" s="2" t="s">
        <v>0</v>
      </c>
      <c r="C1" s="2"/>
      <c r="D1" s="93"/>
      <c r="E1" s="94" t="s">
        <v>45</v>
      </c>
      <c r="F1" s="94"/>
      <c r="G1" s="94"/>
      <c r="H1" s="94"/>
      <c r="I1" s="94"/>
      <c r="J1" s="94"/>
    </row>
    <row r="2" ht="20.25" customHeight="1" spans="1:10">
      <c r="A2" s="96"/>
      <c r="B2" s="98"/>
      <c r="C2" s="153"/>
      <c r="D2" s="98"/>
      <c r="E2" s="153"/>
      <c r="F2" s="98"/>
      <c r="G2" s="153"/>
      <c r="H2" s="98"/>
      <c r="I2" s="117" t="s">
        <v>46</v>
      </c>
      <c r="J2" s="36"/>
    </row>
    <row r="3" ht="21.75" customHeight="1" spans="1:10">
      <c r="A3" s="144"/>
      <c r="B3" s="37" t="s">
        <v>47</v>
      </c>
      <c r="C3" s="4" t="s">
        <v>48</v>
      </c>
      <c r="D3" s="4"/>
      <c r="E3" s="4"/>
      <c r="F3" s="132" t="s">
        <v>0</v>
      </c>
      <c r="G3" s="154"/>
      <c r="H3" s="4"/>
      <c r="I3" s="6"/>
      <c r="J3" s="6" t="s">
        <v>49</v>
      </c>
    </row>
    <row r="4" ht="41.25" customHeight="1" spans="1:10">
      <c r="A4" s="164"/>
      <c r="B4" s="9" t="s">
        <v>50</v>
      </c>
      <c r="C4" s="165"/>
      <c r="D4" s="7" t="s">
        <v>51</v>
      </c>
      <c r="E4" s="7" t="s">
        <v>52</v>
      </c>
      <c r="F4" s="7" t="s">
        <v>53</v>
      </c>
      <c r="G4" s="7" t="s">
        <v>54</v>
      </c>
      <c r="H4" s="7" t="s">
        <v>55</v>
      </c>
      <c r="I4" s="7" t="s">
        <v>56</v>
      </c>
      <c r="J4" s="7" t="s">
        <v>57</v>
      </c>
    </row>
    <row r="5" ht="28.5" customHeight="1" spans="1:10">
      <c r="A5" s="133"/>
      <c r="B5" s="135" t="s">
        <v>58</v>
      </c>
      <c r="C5" s="136"/>
      <c r="D5" s="15">
        <v>2332709686.82</v>
      </c>
      <c r="E5" s="15">
        <v>2332709686.82</v>
      </c>
      <c r="F5" s="15">
        <v>2573627720.21</v>
      </c>
      <c r="G5" s="15">
        <f>E5</f>
        <v>2332709686.82</v>
      </c>
      <c r="H5" s="15">
        <v>2241389734.96</v>
      </c>
      <c r="I5" s="16">
        <f t="shared" ref="I5:I22" si="0">IF(E5=0,0,G5/E5)</f>
        <v>1</v>
      </c>
      <c r="J5" s="16">
        <v>0.0407</v>
      </c>
    </row>
    <row r="6" ht="28.5" customHeight="1" spans="1:10">
      <c r="A6" s="133"/>
      <c r="B6" s="135" t="s">
        <v>59</v>
      </c>
      <c r="C6" s="136"/>
      <c r="D6" s="15">
        <v>2215321446.82</v>
      </c>
      <c r="E6" s="15">
        <v>2348890957.13</v>
      </c>
      <c r="F6" s="15">
        <v>808596334.41</v>
      </c>
      <c r="G6" s="15">
        <v>2791050456.21</v>
      </c>
      <c r="H6" s="15">
        <v>3843139348.32</v>
      </c>
      <c r="I6" s="16">
        <f t="shared" si="0"/>
        <v>1.18824181588244</v>
      </c>
      <c r="J6" s="16">
        <v>-0.2738</v>
      </c>
    </row>
    <row r="7" ht="28.5" customHeight="1" spans="1:10">
      <c r="A7" s="133"/>
      <c r="B7" s="135" t="s">
        <v>60</v>
      </c>
      <c r="C7" s="136"/>
      <c r="D7" s="15">
        <v>1286675181</v>
      </c>
      <c r="E7" s="15">
        <v>1367943133.96</v>
      </c>
      <c r="F7" s="15">
        <v>516989527.95</v>
      </c>
      <c r="G7" s="15">
        <v>1745057273.71</v>
      </c>
      <c r="H7" s="15">
        <v>1871160890.07</v>
      </c>
      <c r="I7" s="16">
        <f t="shared" si="0"/>
        <v>1.27567969046952</v>
      </c>
      <c r="J7" s="16">
        <v>-0.0674</v>
      </c>
    </row>
    <row r="8" ht="28.5" customHeight="1" spans="1:10">
      <c r="A8" s="133"/>
      <c r="B8" s="135" t="s">
        <v>61</v>
      </c>
      <c r="C8" s="136"/>
      <c r="D8" s="15">
        <v>23880445.86</v>
      </c>
      <c r="E8" s="15">
        <v>25340445.86</v>
      </c>
      <c r="F8" s="15">
        <v>30112595.7</v>
      </c>
      <c r="G8" s="15">
        <v>31385024.26</v>
      </c>
      <c r="H8" s="15">
        <v>31177690.22</v>
      </c>
      <c r="I8" s="16">
        <f t="shared" si="0"/>
        <v>1.23853480847949</v>
      </c>
      <c r="J8" s="16">
        <v>0.0067</v>
      </c>
    </row>
    <row r="9" ht="28.5" customHeight="1" spans="1:10">
      <c r="A9" s="133"/>
      <c r="B9" s="135" t="s">
        <v>62</v>
      </c>
      <c r="C9" s="136"/>
      <c r="D9" s="15">
        <v>859541063.41</v>
      </c>
      <c r="E9" s="15">
        <v>906782620.76</v>
      </c>
      <c r="F9" s="15">
        <v>246136830</v>
      </c>
      <c r="G9" s="15">
        <v>968036830</v>
      </c>
      <c r="H9" s="15">
        <v>1371236245</v>
      </c>
      <c r="I9" s="16">
        <f t="shared" si="0"/>
        <v>1.06755115044955</v>
      </c>
      <c r="J9" s="16">
        <v>-0.294</v>
      </c>
    </row>
    <row r="10" ht="28.5" customHeight="1" spans="1:10">
      <c r="A10" s="133"/>
      <c r="B10" s="135" t="s">
        <v>63</v>
      </c>
      <c r="C10" s="136"/>
      <c r="D10" s="15">
        <v>9516225.1</v>
      </c>
      <c r="E10" s="15">
        <v>9516225.1</v>
      </c>
      <c r="F10" s="15">
        <v>0</v>
      </c>
      <c r="G10" s="15">
        <v>0</v>
      </c>
      <c r="H10" s="15">
        <v>0</v>
      </c>
      <c r="I10" s="16">
        <f t="shared" si="0"/>
        <v>0</v>
      </c>
      <c r="J10" s="16">
        <v>0</v>
      </c>
    </row>
    <row r="11" ht="28.5" customHeight="1" spans="1:10">
      <c r="A11" s="133"/>
      <c r="B11" s="135" t="s">
        <v>64</v>
      </c>
      <c r="C11" s="136"/>
      <c r="D11" s="15">
        <v>650000</v>
      </c>
      <c r="E11" s="15">
        <v>650000</v>
      </c>
      <c r="F11" s="15">
        <v>1792015.24</v>
      </c>
      <c r="G11" s="15">
        <v>3395176.14</v>
      </c>
      <c r="H11" s="15">
        <v>723536.37</v>
      </c>
      <c r="I11" s="16">
        <f t="shared" si="0"/>
        <v>5.22334790769231</v>
      </c>
      <c r="J11" s="16">
        <v>3.6925</v>
      </c>
    </row>
    <row r="12" ht="28.5" customHeight="1" spans="1:10">
      <c r="A12" s="133"/>
      <c r="B12" s="135" t="s">
        <v>65</v>
      </c>
      <c r="C12" s="136"/>
      <c r="D12" s="15">
        <v>34638531.45</v>
      </c>
      <c r="E12" s="15">
        <v>38238531.45</v>
      </c>
      <c r="F12" s="15">
        <v>13105365.52</v>
      </c>
      <c r="G12" s="15">
        <v>42716152.1</v>
      </c>
      <c r="H12" s="15">
        <v>36940986.66</v>
      </c>
      <c r="I12" s="16">
        <f t="shared" si="0"/>
        <v>1.11709708715814</v>
      </c>
      <c r="J12" s="16">
        <v>0.1563</v>
      </c>
    </row>
    <row r="13" ht="28.5" customHeight="1" spans="1:10">
      <c r="A13" s="160"/>
      <c r="B13" s="135" t="s">
        <v>66</v>
      </c>
      <c r="C13" s="136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73">
        <f t="shared" si="0"/>
        <v>0</v>
      </c>
      <c r="J13" s="16">
        <v>0</v>
      </c>
    </row>
    <row r="14" ht="28.5" customHeight="1" spans="1:10">
      <c r="A14" s="160"/>
      <c r="B14" s="135" t="s">
        <v>67</v>
      </c>
      <c r="C14" s="136"/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73">
        <f t="shared" si="0"/>
        <v>0</v>
      </c>
      <c r="J14" s="16">
        <v>0</v>
      </c>
    </row>
    <row r="15" ht="28.5" customHeight="1" spans="1:10">
      <c r="A15" s="133"/>
      <c r="B15" s="135" t="s">
        <v>68</v>
      </c>
      <c r="C15" s="136"/>
      <c r="D15" s="15">
        <v>2253692968.68</v>
      </c>
      <c r="E15" s="15">
        <v>2441470629.47</v>
      </c>
      <c r="F15" s="15">
        <v>659439500.65</v>
      </c>
      <c r="G15" s="15">
        <v>2448418009.87</v>
      </c>
      <c r="H15" s="15">
        <v>3274034947.31</v>
      </c>
      <c r="I15" s="16">
        <f t="shared" si="0"/>
        <v>1.00284557197459</v>
      </c>
      <c r="J15" s="16">
        <v>-0.2522</v>
      </c>
    </row>
    <row r="16" ht="28.5" customHeight="1" spans="1:10">
      <c r="A16" s="133"/>
      <c r="B16" s="135" t="s">
        <v>69</v>
      </c>
      <c r="C16" s="136"/>
      <c r="D16" s="15">
        <v>2233480313.68</v>
      </c>
      <c r="E16" s="15">
        <v>2411257974.47</v>
      </c>
      <c r="F16" s="15">
        <v>651710154.35</v>
      </c>
      <c r="G16" s="15">
        <v>2415050772.25</v>
      </c>
      <c r="H16" s="15">
        <v>2849552822.75</v>
      </c>
      <c r="I16" s="16">
        <f t="shared" si="0"/>
        <v>1.0015729539602</v>
      </c>
      <c r="J16" s="16">
        <v>-0.1525</v>
      </c>
    </row>
    <row r="17" ht="28.5" customHeight="1" spans="1:10">
      <c r="A17" s="133"/>
      <c r="B17" s="135" t="s">
        <v>70</v>
      </c>
      <c r="C17" s="136"/>
      <c r="D17" s="15">
        <v>6122655</v>
      </c>
      <c r="E17" s="15">
        <v>12222655</v>
      </c>
      <c r="F17" s="15">
        <v>1985722.02</v>
      </c>
      <c r="G17" s="15">
        <v>11731345.34</v>
      </c>
      <c r="H17" s="15">
        <v>20585162.16</v>
      </c>
      <c r="I17" s="16">
        <f t="shared" si="0"/>
        <v>0.959803360235563</v>
      </c>
      <c r="J17" s="16">
        <v>-0.4301</v>
      </c>
    </row>
    <row r="18" ht="28.5" customHeight="1" spans="1:10">
      <c r="A18" s="133"/>
      <c r="B18" s="135" t="s">
        <v>71</v>
      </c>
      <c r="C18" s="136"/>
      <c r="D18" s="15">
        <v>7730000</v>
      </c>
      <c r="E18" s="15">
        <v>11430000</v>
      </c>
      <c r="F18" s="15">
        <v>4540118.57</v>
      </c>
      <c r="G18" s="15">
        <v>14939084.36</v>
      </c>
      <c r="H18" s="15">
        <v>6787500.58</v>
      </c>
      <c r="I18" s="16">
        <f t="shared" si="0"/>
        <v>1.30700650568679</v>
      </c>
      <c r="J18" s="16">
        <v>1.201</v>
      </c>
    </row>
    <row r="19" ht="28.5" customHeight="1" spans="1:10">
      <c r="A19" s="160"/>
      <c r="B19" s="135" t="s">
        <v>72</v>
      </c>
      <c r="C19" s="136"/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73">
        <f t="shared" si="0"/>
        <v>0</v>
      </c>
      <c r="J19" s="16">
        <v>0</v>
      </c>
    </row>
    <row r="20" ht="28.5" customHeight="1" spans="1:10">
      <c r="A20" s="160"/>
      <c r="B20" s="135" t="s">
        <v>73</v>
      </c>
      <c r="C20" s="136"/>
      <c r="D20" s="24">
        <v>0</v>
      </c>
      <c r="E20" s="15">
        <v>0</v>
      </c>
      <c r="F20" s="15">
        <v>0</v>
      </c>
      <c r="G20" s="15">
        <v>0</v>
      </c>
      <c r="H20" s="15">
        <v>0</v>
      </c>
      <c r="I20" s="173">
        <f t="shared" si="0"/>
        <v>0</v>
      </c>
      <c r="J20" s="16">
        <v>0</v>
      </c>
    </row>
    <row r="21" ht="28.5" customHeight="1" spans="1:10">
      <c r="A21" s="133"/>
      <c r="B21" s="166" t="s">
        <v>74</v>
      </c>
      <c r="C21" s="167"/>
      <c r="D21" s="30">
        <v>-38371521.86</v>
      </c>
      <c r="E21" s="15">
        <v>-92579672.34</v>
      </c>
      <c r="F21" s="15">
        <v>62058126.01</v>
      </c>
      <c r="G21" s="15">
        <v>302976159.4</v>
      </c>
      <c r="H21" s="15">
        <v>567194401.01</v>
      </c>
      <c r="I21" s="16">
        <f t="shared" si="0"/>
        <v>-3.27259917584625</v>
      </c>
      <c r="J21" s="16">
        <v>-0.4658</v>
      </c>
    </row>
    <row r="22" ht="28.5" customHeight="1" spans="1:10">
      <c r="A22" s="168"/>
      <c r="B22" s="109" t="s">
        <v>75</v>
      </c>
      <c r="C22" s="169"/>
      <c r="D22" s="170">
        <f>D5+D21</f>
        <v>2294338164.96</v>
      </c>
      <c r="E22" s="15">
        <f>E5+E21</f>
        <v>2240130014.48</v>
      </c>
      <c r="F22" s="15">
        <v>2635685846.22</v>
      </c>
      <c r="G22" s="15">
        <v>2635685846.22</v>
      </c>
      <c r="H22" s="15">
        <v>2808584135.97</v>
      </c>
      <c r="I22" s="16">
        <f t="shared" si="0"/>
        <v>1.17657717595995</v>
      </c>
      <c r="J22" s="16">
        <v>-0.0616</v>
      </c>
    </row>
    <row r="23" ht="28.5" customHeight="1" spans="1:10">
      <c r="A23" s="35"/>
      <c r="B23" s="171"/>
      <c r="C23" s="172"/>
      <c r="D23" s="138"/>
      <c r="E23" s="138"/>
      <c r="F23" s="138"/>
      <c r="G23" s="138"/>
      <c r="H23" s="138"/>
      <c r="I23" s="138"/>
      <c r="J23" s="36" t="s">
        <v>76</v>
      </c>
    </row>
  </sheetData>
  <mergeCells count="23">
    <mergeCell ref="B1:D1"/>
    <mergeCell ref="E1:I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0.78740157480315" right="0.78740157480315" top="0.393700787401575" bottom="0.393700787401575" header="0.51181" footer="0.51181"/>
  <pageSetup paperSize="9" scale="80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showGridLines="0" zoomScalePageLayoutView="60" workbookViewId="0">
      <pane topLeftCell="D5" activePane="bottomRight" state="frozen"/>
      <selection activeCell="A1" sqref="A1"/>
    </sheetView>
  </sheetViews>
  <sheetFormatPr defaultColWidth="8" defaultRowHeight="13.5"/>
  <cols>
    <col min="1" max="1" width="8" style="1" hidden="1"/>
    <col min="2" max="2" width="13.7666666666667" style="1"/>
    <col min="3" max="3" width="25.525" style="1"/>
    <col min="4" max="4" width="25.8083333333333" style="1"/>
    <col min="5" max="5" width="25.525" style="1"/>
    <col min="6" max="6" width="22.9416666666667" style="1"/>
    <col min="7" max="7" width="25.1" style="1"/>
    <col min="8" max="8" width="25.8083333333333" style="1"/>
    <col min="9" max="9" width="11.9" style="1"/>
    <col min="10" max="10" width="11.3333333333333" style="1"/>
  </cols>
  <sheetData>
    <row r="1" ht="38.25" customHeight="1" spans="1:10">
      <c r="A1" s="33"/>
      <c r="B1" s="2" t="s">
        <v>0</v>
      </c>
      <c r="C1" s="129"/>
      <c r="D1" s="93"/>
      <c r="E1" s="94" t="s">
        <v>77</v>
      </c>
      <c r="F1" s="94"/>
      <c r="G1" s="94"/>
      <c r="H1" s="94"/>
      <c r="I1" s="94"/>
      <c r="J1" s="94"/>
    </row>
    <row r="2" ht="15" customHeight="1" spans="1:10">
      <c r="A2" s="33"/>
      <c r="B2" s="130"/>
      <c r="C2" s="130"/>
      <c r="D2" s="130"/>
      <c r="E2" s="130"/>
      <c r="F2" s="155"/>
      <c r="G2" s="130"/>
      <c r="H2" s="130"/>
      <c r="I2" s="161" t="s">
        <v>78</v>
      </c>
      <c r="J2" s="162"/>
    </row>
    <row r="3" ht="18.75" customHeight="1" spans="1:10">
      <c r="A3" s="144"/>
      <c r="B3" s="4" t="s">
        <v>47</v>
      </c>
      <c r="C3" s="4" t="s">
        <v>48</v>
      </c>
      <c r="D3" s="4"/>
      <c r="E3" s="4"/>
      <c r="F3" s="132" t="s">
        <v>0</v>
      </c>
      <c r="G3" s="154"/>
      <c r="H3" s="4"/>
      <c r="I3" s="6" t="s">
        <v>79</v>
      </c>
      <c r="J3" s="37" t="s">
        <v>80</v>
      </c>
    </row>
    <row r="4" ht="37.5" customHeight="1" spans="1:10">
      <c r="A4" s="133"/>
      <c r="B4" s="9" t="s">
        <v>50</v>
      </c>
      <c r="C4" s="134"/>
      <c r="D4" s="156" t="s">
        <v>51</v>
      </c>
      <c r="E4" s="156" t="s">
        <v>52</v>
      </c>
      <c r="F4" s="156" t="s">
        <v>53</v>
      </c>
      <c r="G4" s="157" t="s">
        <v>54</v>
      </c>
      <c r="H4" s="158" t="s">
        <v>55</v>
      </c>
      <c r="I4" s="158" t="s">
        <v>56</v>
      </c>
      <c r="J4" s="158" t="s">
        <v>57</v>
      </c>
    </row>
    <row r="5" ht="27" customHeight="1" spans="1:10">
      <c r="A5" s="133"/>
      <c r="B5" s="135" t="s">
        <v>58</v>
      </c>
      <c r="C5" s="159"/>
      <c r="D5" s="42">
        <v>84337100.57</v>
      </c>
      <c r="E5" s="42">
        <v>84337100.57</v>
      </c>
      <c r="F5" s="42">
        <v>107282107.65</v>
      </c>
      <c r="G5" s="42">
        <f>E5</f>
        <v>84337100.57</v>
      </c>
      <c r="H5" s="42">
        <v>106458437.36</v>
      </c>
      <c r="I5" s="120">
        <f t="shared" ref="I5:I30" si="0">IF(E5=0,0,G5/E5)</f>
        <v>1</v>
      </c>
      <c r="J5" s="120">
        <v>-0.2078</v>
      </c>
    </row>
    <row r="6" ht="27" customHeight="1" spans="1:10">
      <c r="A6" s="133"/>
      <c r="B6" s="135" t="s">
        <v>81</v>
      </c>
      <c r="C6" s="159"/>
      <c r="D6" s="42">
        <v>624149209.92</v>
      </c>
      <c r="E6" s="42">
        <v>624149209.92</v>
      </c>
      <c r="F6" s="42">
        <v>486080764.75</v>
      </c>
      <c r="G6" s="42">
        <f>G7+G14+G16</f>
        <v>1747476637.42</v>
      </c>
      <c r="H6" s="42">
        <v>1057052777.17</v>
      </c>
      <c r="I6" s="120">
        <f t="shared" si="0"/>
        <v>2.79977385158267</v>
      </c>
      <c r="J6" s="120">
        <v>0.6532</v>
      </c>
    </row>
    <row r="7" ht="27" customHeight="1" spans="1:10">
      <c r="A7" s="133"/>
      <c r="B7" s="135" t="s">
        <v>82</v>
      </c>
      <c r="C7" s="159"/>
      <c r="D7" s="42">
        <v>624149209.92</v>
      </c>
      <c r="E7" s="42">
        <v>624149209.92</v>
      </c>
      <c r="F7" s="42">
        <v>277890764.75</v>
      </c>
      <c r="G7" s="42">
        <f>G8+G9+G10+G11+G12+G13</f>
        <v>884106637.42</v>
      </c>
      <c r="H7" s="42">
        <v>526432777.17</v>
      </c>
      <c r="I7" s="120">
        <f t="shared" si="0"/>
        <v>1.41649884894242</v>
      </c>
      <c r="J7" s="120">
        <v>0.6794</v>
      </c>
    </row>
    <row r="8" ht="27" customHeight="1" spans="1:10">
      <c r="A8" s="133"/>
      <c r="B8" s="135" t="s">
        <v>83</v>
      </c>
      <c r="C8" s="159"/>
      <c r="D8" s="42">
        <v>590549209.92</v>
      </c>
      <c r="E8" s="42">
        <v>590549209.92</v>
      </c>
      <c r="F8" s="42">
        <v>264900293.57</v>
      </c>
      <c r="G8" s="111">
        <v>844850873.16</v>
      </c>
      <c r="H8" s="42">
        <v>488839002.83</v>
      </c>
      <c r="I8" s="120">
        <f t="shared" si="0"/>
        <v>1.43061892043586</v>
      </c>
      <c r="J8" s="120">
        <v>0.7283</v>
      </c>
    </row>
    <row r="9" ht="27" customHeight="1" spans="1:10">
      <c r="A9" s="133"/>
      <c r="B9" s="135" t="s">
        <v>61</v>
      </c>
      <c r="C9" s="159"/>
      <c r="D9" s="42">
        <v>1600000</v>
      </c>
      <c r="E9" s="42">
        <v>1600000</v>
      </c>
      <c r="F9" s="42">
        <v>992656.54</v>
      </c>
      <c r="G9" s="111">
        <v>1693987.48</v>
      </c>
      <c r="H9" s="42">
        <v>1731343.55</v>
      </c>
      <c r="I9" s="120">
        <f t="shared" si="0"/>
        <v>1.058742175</v>
      </c>
      <c r="J9" s="120">
        <v>-0.0216</v>
      </c>
    </row>
    <row r="10" ht="27" customHeight="1" spans="1:10">
      <c r="A10" s="133"/>
      <c r="B10" s="135" t="s">
        <v>62</v>
      </c>
      <c r="C10" s="159"/>
      <c r="D10" s="42">
        <v>0</v>
      </c>
      <c r="E10" s="42">
        <v>0</v>
      </c>
      <c r="F10" s="42">
        <v>0</v>
      </c>
      <c r="G10" s="111">
        <v>0</v>
      </c>
      <c r="H10" s="42">
        <v>2610000</v>
      </c>
      <c r="I10" s="120">
        <f t="shared" si="0"/>
        <v>0</v>
      </c>
      <c r="J10" s="120">
        <v>-1</v>
      </c>
    </row>
    <row r="11" ht="27" customHeight="1" spans="1:10">
      <c r="A11" s="133"/>
      <c r="B11" s="135" t="s">
        <v>63</v>
      </c>
      <c r="C11" s="159"/>
      <c r="D11" s="42">
        <v>0</v>
      </c>
      <c r="E11" s="42">
        <v>0</v>
      </c>
      <c r="F11" s="42">
        <v>0</v>
      </c>
      <c r="G11" s="111">
        <v>0</v>
      </c>
      <c r="H11" s="42">
        <v>0</v>
      </c>
      <c r="I11" s="120">
        <f t="shared" si="0"/>
        <v>0</v>
      </c>
      <c r="J11" s="120">
        <v>0</v>
      </c>
    </row>
    <row r="12" ht="27" customHeight="1" spans="1:10">
      <c r="A12" s="133"/>
      <c r="B12" s="135" t="s">
        <v>64</v>
      </c>
      <c r="C12" s="159"/>
      <c r="D12" s="42">
        <v>0</v>
      </c>
      <c r="E12" s="42">
        <v>0</v>
      </c>
      <c r="F12" s="42">
        <v>709562.98</v>
      </c>
      <c r="G12" s="111">
        <v>1514600.38</v>
      </c>
      <c r="H12" s="42">
        <v>0</v>
      </c>
      <c r="I12" s="120">
        <f t="shared" si="0"/>
        <v>0</v>
      </c>
      <c r="J12" s="120">
        <v>1</v>
      </c>
    </row>
    <row r="13" ht="27" customHeight="1" spans="1:10">
      <c r="A13" s="133"/>
      <c r="B13" s="135" t="s">
        <v>65</v>
      </c>
      <c r="C13" s="159"/>
      <c r="D13" s="42">
        <v>32000000</v>
      </c>
      <c r="E13" s="42">
        <v>32000000</v>
      </c>
      <c r="F13" s="42">
        <v>11288251.66</v>
      </c>
      <c r="G13" s="111">
        <v>36047176.4</v>
      </c>
      <c r="H13" s="42">
        <v>33252430.79</v>
      </c>
      <c r="I13" s="120">
        <f t="shared" si="0"/>
        <v>1.1264742625</v>
      </c>
      <c r="J13" s="120">
        <v>0.084</v>
      </c>
    </row>
    <row r="14" ht="27" customHeight="1" spans="1:10">
      <c r="A14" s="133"/>
      <c r="B14" s="135" t="s">
        <v>84</v>
      </c>
      <c r="C14" s="159"/>
      <c r="D14" s="42">
        <v>0</v>
      </c>
      <c r="E14" s="42">
        <v>0</v>
      </c>
      <c r="F14" s="42">
        <v>208190000</v>
      </c>
      <c r="G14" s="111">
        <v>863370000</v>
      </c>
      <c r="H14" s="42">
        <v>530620000</v>
      </c>
      <c r="I14" s="120">
        <f t="shared" si="0"/>
        <v>0</v>
      </c>
      <c r="J14" s="120">
        <v>0.6271</v>
      </c>
    </row>
    <row r="15" ht="37.5" customHeight="1" spans="1:10">
      <c r="A15" s="160"/>
      <c r="B15" s="10" t="s">
        <v>85</v>
      </c>
      <c r="C15" s="159"/>
      <c r="D15" s="42">
        <v>0</v>
      </c>
      <c r="E15" s="42">
        <v>0</v>
      </c>
      <c r="F15" s="42">
        <v>0</v>
      </c>
      <c r="G15" s="111">
        <v>0</v>
      </c>
      <c r="H15" s="42">
        <v>0</v>
      </c>
      <c r="I15" s="120">
        <f t="shared" si="0"/>
        <v>0</v>
      </c>
      <c r="J15" s="120">
        <v>0</v>
      </c>
    </row>
    <row r="16" ht="27" customHeight="1" spans="1:10">
      <c r="A16" s="133"/>
      <c r="B16" s="135" t="s">
        <v>86</v>
      </c>
      <c r="C16" s="159"/>
      <c r="D16" s="42">
        <v>0</v>
      </c>
      <c r="E16" s="42">
        <v>0</v>
      </c>
      <c r="F16" s="42">
        <v>0</v>
      </c>
      <c r="G16" s="111">
        <v>0</v>
      </c>
      <c r="H16" s="42">
        <v>0</v>
      </c>
      <c r="I16" s="120">
        <f t="shared" si="0"/>
        <v>0</v>
      </c>
      <c r="J16" s="120">
        <v>0</v>
      </c>
    </row>
    <row r="17" ht="37.5" customHeight="1" spans="1:10">
      <c r="A17" s="160"/>
      <c r="B17" s="10" t="s">
        <v>87</v>
      </c>
      <c r="C17" s="159"/>
      <c r="D17" s="42">
        <v>0</v>
      </c>
      <c r="E17" s="42">
        <v>0</v>
      </c>
      <c r="F17" s="42">
        <v>0</v>
      </c>
      <c r="G17" s="111">
        <v>0</v>
      </c>
      <c r="H17" s="42">
        <v>0</v>
      </c>
      <c r="I17" s="120">
        <f t="shared" si="0"/>
        <v>0</v>
      </c>
      <c r="J17" s="120">
        <v>0</v>
      </c>
    </row>
    <row r="18" ht="27" customHeight="1" spans="1:10">
      <c r="A18" s="133"/>
      <c r="B18" s="135" t="s">
        <v>88</v>
      </c>
      <c r="C18" s="159"/>
      <c r="D18" s="42">
        <v>863367994.28</v>
      </c>
      <c r="E18" s="42">
        <v>863367994.28</v>
      </c>
      <c r="F18" s="42">
        <v>512983933.95</v>
      </c>
      <c r="G18" s="42">
        <f>G19+G25+G27</f>
        <v>1751434799.54</v>
      </c>
      <c r="H18" s="42">
        <v>1079174113.96</v>
      </c>
      <c r="I18" s="120">
        <f t="shared" si="0"/>
        <v>2.02860751283767</v>
      </c>
      <c r="J18" s="120">
        <v>0.6229</v>
      </c>
    </row>
    <row r="19" ht="27" customHeight="1" spans="1:10">
      <c r="A19" s="133"/>
      <c r="B19" s="135" t="s">
        <v>89</v>
      </c>
      <c r="C19" s="159"/>
      <c r="D19" s="42">
        <v>863367994.28</v>
      </c>
      <c r="E19" s="42">
        <v>863367994.28</v>
      </c>
      <c r="F19" s="42">
        <v>217695226.2</v>
      </c>
      <c r="G19" s="42">
        <f>SUM(G20:G24)</f>
        <v>848408512.6</v>
      </c>
      <c r="H19" s="42">
        <v>760864113.96</v>
      </c>
      <c r="I19" s="120">
        <f t="shared" si="0"/>
        <v>0.982673110679212</v>
      </c>
      <c r="J19" s="120">
        <v>0.1151</v>
      </c>
    </row>
    <row r="20" ht="27" customHeight="1" spans="1:10">
      <c r="A20" s="133"/>
      <c r="B20" s="135" t="s">
        <v>90</v>
      </c>
      <c r="C20" s="159"/>
      <c r="D20" s="42">
        <v>838187144.28</v>
      </c>
      <c r="E20" s="42">
        <v>838187144.28</v>
      </c>
      <c r="F20" s="42">
        <v>211855790.32</v>
      </c>
      <c r="G20" s="111">
        <v>820696888.56</v>
      </c>
      <c r="H20" s="42">
        <v>738005680.48</v>
      </c>
      <c r="I20" s="120">
        <f t="shared" si="0"/>
        <v>0.979133233145655</v>
      </c>
      <c r="J20" s="120">
        <v>0.112</v>
      </c>
    </row>
    <row r="21" ht="27" customHeight="1" spans="1:10">
      <c r="A21" s="133"/>
      <c r="B21" s="135" t="s">
        <v>91</v>
      </c>
      <c r="C21" s="159"/>
      <c r="D21" s="42">
        <v>0</v>
      </c>
      <c r="E21" s="42">
        <v>0</v>
      </c>
      <c r="F21" s="42">
        <v>0</v>
      </c>
      <c r="G21" s="111">
        <v>0</v>
      </c>
      <c r="H21" s="42">
        <v>0</v>
      </c>
      <c r="I21" s="120">
        <f t="shared" si="0"/>
        <v>0</v>
      </c>
      <c r="J21" s="120">
        <v>0</v>
      </c>
    </row>
    <row r="22" ht="27" customHeight="1" spans="1:10">
      <c r="A22" s="133"/>
      <c r="B22" s="135" t="s">
        <v>92</v>
      </c>
      <c r="C22" s="159"/>
      <c r="D22" s="42">
        <v>18680850</v>
      </c>
      <c r="E22" s="42">
        <v>18680850</v>
      </c>
      <c r="F22" s="42">
        <v>3786825</v>
      </c>
      <c r="G22" s="111">
        <v>19326935.6</v>
      </c>
      <c r="H22" s="42">
        <v>17127082.5</v>
      </c>
      <c r="I22" s="120">
        <f t="shared" si="0"/>
        <v>1.03458544980555</v>
      </c>
      <c r="J22" s="120">
        <v>0.1284</v>
      </c>
    </row>
    <row r="23" ht="27" customHeight="1" spans="1:10">
      <c r="A23" s="133"/>
      <c r="B23" s="135" t="s">
        <v>93</v>
      </c>
      <c r="C23" s="159"/>
      <c r="D23" s="42">
        <v>0</v>
      </c>
      <c r="E23" s="42">
        <v>0</v>
      </c>
      <c r="F23" s="42">
        <v>32364.73</v>
      </c>
      <c r="G23" s="111">
        <v>641831.75</v>
      </c>
      <c r="H23" s="42">
        <v>0</v>
      </c>
      <c r="I23" s="120">
        <f t="shared" si="0"/>
        <v>0</v>
      </c>
      <c r="J23" s="120">
        <v>1</v>
      </c>
    </row>
    <row r="24" ht="27" customHeight="1" spans="1:10">
      <c r="A24" s="133"/>
      <c r="B24" s="135" t="s">
        <v>94</v>
      </c>
      <c r="C24" s="159"/>
      <c r="D24" s="42">
        <v>6500000</v>
      </c>
      <c r="E24" s="42">
        <v>6500000</v>
      </c>
      <c r="F24" s="42">
        <v>2020246.15</v>
      </c>
      <c r="G24" s="111">
        <v>7742856.69</v>
      </c>
      <c r="H24" s="42">
        <v>5731350.98</v>
      </c>
      <c r="I24" s="120">
        <f t="shared" si="0"/>
        <v>1.19120872153846</v>
      </c>
      <c r="J24" s="120">
        <v>0.351</v>
      </c>
    </row>
    <row r="25" ht="27" customHeight="1" spans="1:10">
      <c r="A25" s="133"/>
      <c r="B25" s="135" t="s">
        <v>95</v>
      </c>
      <c r="C25" s="159"/>
      <c r="D25" s="42">
        <v>0</v>
      </c>
      <c r="E25" s="42">
        <v>0</v>
      </c>
      <c r="F25" s="42">
        <v>0</v>
      </c>
      <c r="G25" s="111">
        <v>0</v>
      </c>
      <c r="H25" s="42">
        <v>0</v>
      </c>
      <c r="I25" s="120">
        <f t="shared" si="0"/>
        <v>0</v>
      </c>
      <c r="J25" s="120">
        <v>0</v>
      </c>
    </row>
    <row r="26" ht="37.5" customHeight="1" spans="1:10">
      <c r="A26" s="160"/>
      <c r="B26" s="10" t="s">
        <v>96</v>
      </c>
      <c r="C26" s="159"/>
      <c r="D26" s="42">
        <v>0</v>
      </c>
      <c r="E26" s="42">
        <v>0</v>
      </c>
      <c r="F26" s="42">
        <v>0</v>
      </c>
      <c r="G26" s="111">
        <v>0</v>
      </c>
      <c r="H26" s="42">
        <v>0</v>
      </c>
      <c r="I26" s="120">
        <f t="shared" si="0"/>
        <v>0</v>
      </c>
      <c r="J26" s="120">
        <v>0</v>
      </c>
    </row>
    <row r="27" ht="27" customHeight="1" spans="1:10">
      <c r="A27" s="133"/>
      <c r="B27" s="135" t="s">
        <v>97</v>
      </c>
      <c r="C27" s="159"/>
      <c r="D27" s="42">
        <v>0</v>
      </c>
      <c r="E27" s="42">
        <v>0</v>
      </c>
      <c r="F27" s="42">
        <v>295288707.75</v>
      </c>
      <c r="G27" s="111">
        <v>903026286.94</v>
      </c>
      <c r="H27" s="42">
        <v>318310000</v>
      </c>
      <c r="I27" s="120">
        <f t="shared" si="0"/>
        <v>0</v>
      </c>
      <c r="J27" s="120">
        <v>1.8369</v>
      </c>
    </row>
    <row r="28" ht="37.5" customHeight="1" spans="1:10">
      <c r="A28" s="160"/>
      <c r="B28" s="10" t="s">
        <v>98</v>
      </c>
      <c r="C28" s="159"/>
      <c r="D28" s="42">
        <v>0</v>
      </c>
      <c r="E28" s="42">
        <v>0</v>
      </c>
      <c r="F28" s="42">
        <v>0</v>
      </c>
      <c r="G28" s="111">
        <v>0</v>
      </c>
      <c r="H28" s="42">
        <v>0</v>
      </c>
      <c r="I28" s="120">
        <f t="shared" si="0"/>
        <v>0</v>
      </c>
      <c r="J28" s="120">
        <v>0</v>
      </c>
    </row>
    <row r="29" ht="27" customHeight="1" spans="1:10">
      <c r="A29" s="133"/>
      <c r="B29" s="135" t="s">
        <v>74</v>
      </c>
      <c r="C29" s="159"/>
      <c r="D29" s="42">
        <v>-239218784.36</v>
      </c>
      <c r="E29" s="42">
        <v>-239218784.36</v>
      </c>
      <c r="F29" s="42">
        <f>F6-F18</f>
        <v>-26903169.2</v>
      </c>
      <c r="G29" s="42">
        <f>G6-G18</f>
        <v>-3958162.11999989</v>
      </c>
      <c r="H29" s="42">
        <v>-22121336.79</v>
      </c>
      <c r="I29" s="120">
        <f t="shared" si="0"/>
        <v>0.0165462011296038</v>
      </c>
      <c r="J29" s="120">
        <v>0.8211</v>
      </c>
    </row>
    <row r="30" ht="27" customHeight="1" spans="1:10">
      <c r="A30" s="133"/>
      <c r="B30" s="135" t="s">
        <v>75</v>
      </c>
      <c r="C30" s="159"/>
      <c r="D30" s="42">
        <f>D5+D29</f>
        <v>-154881683.79</v>
      </c>
      <c r="E30" s="42">
        <f>E5+E29</f>
        <v>-154881683.79</v>
      </c>
      <c r="F30" s="42">
        <f>F5+F29</f>
        <v>80378938.45</v>
      </c>
      <c r="G30" s="42">
        <f>G5+G29</f>
        <v>80378938.4500001</v>
      </c>
      <c r="H30" s="42">
        <v>84337100.57</v>
      </c>
      <c r="I30" s="120">
        <f t="shared" si="0"/>
        <v>-0.518969941978315</v>
      </c>
      <c r="J30" s="120">
        <v>-0.0469</v>
      </c>
    </row>
    <row r="31" ht="27" customHeight="1" spans="1:10">
      <c r="A31" s="35"/>
      <c r="B31" s="137"/>
      <c r="C31" s="138"/>
      <c r="D31" s="125"/>
      <c r="E31" s="125"/>
      <c r="F31" s="125"/>
      <c r="G31" s="125"/>
      <c r="H31" s="126"/>
      <c r="I31" s="126"/>
      <c r="J31" s="163" t="s">
        <v>99</v>
      </c>
    </row>
  </sheetData>
  <mergeCells count="31">
    <mergeCell ref="B1:D1"/>
    <mergeCell ref="E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1.18110236220472" right="1.18110236220472" top="0.393700787401575" bottom="0.393700787401575" header="0.51181" footer="0.51181"/>
  <pageSetup paperSize="9" scale="65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showGridLines="0" zoomScalePageLayoutView="60" workbookViewId="0">
      <pane topLeftCell="D5" activePane="bottomRight" state="frozen"/>
      <selection activeCell="A1" sqref="A1"/>
    </sheetView>
  </sheetViews>
  <sheetFormatPr defaultColWidth="8" defaultRowHeight="13.5"/>
  <cols>
    <col min="1" max="1" width="8" style="1" hidden="1"/>
    <col min="2" max="2" width="13.625" style="1"/>
    <col min="3" max="3" width="17.6416666666667" style="1"/>
    <col min="4" max="4" width="26.1" style="1"/>
    <col min="5" max="5" width="24.2333333333333" style="1"/>
    <col min="6" max="6" width="22.8" style="1"/>
    <col min="7" max="7" width="25.525" style="1"/>
    <col min="8" max="8" width="24.3833333333333" style="1"/>
    <col min="9" max="9" width="11.1833333333333" style="1"/>
    <col min="10" max="10" width="11.9" style="1"/>
  </cols>
  <sheetData>
    <row r="1" ht="36" customHeight="1" spans="1:10">
      <c r="A1" s="33"/>
      <c r="B1" s="2" t="s">
        <v>0</v>
      </c>
      <c r="C1" s="129"/>
      <c r="D1" s="93"/>
      <c r="E1" s="94" t="s">
        <v>100</v>
      </c>
      <c r="F1" s="94"/>
      <c r="G1" s="94"/>
      <c r="H1" s="94"/>
      <c r="I1" s="94"/>
      <c r="J1" s="94"/>
    </row>
    <row r="2" ht="15.75" customHeight="1" spans="1:10">
      <c r="A2" s="96"/>
      <c r="B2" s="153"/>
      <c r="C2" s="153"/>
      <c r="D2" s="153"/>
      <c r="E2" s="153"/>
      <c r="F2" s="153"/>
      <c r="G2" s="153"/>
      <c r="H2" s="153"/>
      <c r="I2" s="117" t="s">
        <v>101</v>
      </c>
      <c r="J2" s="36"/>
    </row>
    <row r="3" ht="15.75" customHeight="1" spans="1:10">
      <c r="A3" s="144"/>
      <c r="B3" s="4" t="s">
        <v>47</v>
      </c>
      <c r="C3" s="4" t="s">
        <v>48</v>
      </c>
      <c r="D3" s="4"/>
      <c r="E3" s="4"/>
      <c r="F3" s="132" t="s">
        <v>0</v>
      </c>
      <c r="G3" s="154"/>
      <c r="H3" s="4"/>
      <c r="I3" s="6"/>
      <c r="J3" s="6" t="s">
        <v>49</v>
      </c>
    </row>
    <row r="4" ht="39.75" customHeight="1" spans="1:10">
      <c r="A4" s="133"/>
      <c r="B4" s="9" t="s">
        <v>50</v>
      </c>
      <c r="C4" s="134"/>
      <c r="D4" s="9" t="s">
        <v>51</v>
      </c>
      <c r="E4" s="9" t="s">
        <v>52</v>
      </c>
      <c r="F4" s="9" t="s">
        <v>53</v>
      </c>
      <c r="G4" s="9" t="s">
        <v>54</v>
      </c>
      <c r="H4" s="7" t="s">
        <v>55</v>
      </c>
      <c r="I4" s="7" t="s">
        <v>56</v>
      </c>
      <c r="J4" s="7" t="s">
        <v>57</v>
      </c>
    </row>
    <row r="5" ht="27" customHeight="1" spans="1:10">
      <c r="A5" s="133"/>
      <c r="B5" s="135" t="s">
        <v>58</v>
      </c>
      <c r="C5" s="136"/>
      <c r="D5" s="15">
        <v>1530745978.83</v>
      </c>
      <c r="E5" s="15">
        <v>1530745978.83</v>
      </c>
      <c r="F5" s="15">
        <v>1728942566.73</v>
      </c>
      <c r="G5" s="15">
        <f>E5</f>
        <v>1530745978.83</v>
      </c>
      <c r="H5" s="15">
        <v>1002508256.24</v>
      </c>
      <c r="I5" s="16">
        <f t="shared" ref="I5:I27" si="0">IF(E5=0,0,G5/E5)</f>
        <v>1</v>
      </c>
      <c r="J5" s="16">
        <v>0.5269</v>
      </c>
    </row>
    <row r="6" ht="27" customHeight="1" spans="1:10">
      <c r="A6" s="133"/>
      <c r="B6" s="135" t="s">
        <v>81</v>
      </c>
      <c r="C6" s="136"/>
      <c r="D6" s="15">
        <v>637967357.1</v>
      </c>
      <c r="E6" s="15">
        <v>637967357.1</v>
      </c>
      <c r="F6" s="15">
        <v>231917151.84</v>
      </c>
      <c r="G6" s="15">
        <f>G7+G15+G16</f>
        <v>770697656.26</v>
      </c>
      <c r="H6" s="15">
        <v>924860798.12</v>
      </c>
      <c r="I6" s="16">
        <f t="shared" si="0"/>
        <v>1.20805186610699</v>
      </c>
      <c r="J6" s="16">
        <v>-0.1667</v>
      </c>
    </row>
    <row r="7" ht="27" customHeight="1" spans="1:10">
      <c r="A7" s="133"/>
      <c r="B7" s="135" t="s">
        <v>82</v>
      </c>
      <c r="C7" s="136"/>
      <c r="D7" s="15">
        <v>637967357.1</v>
      </c>
      <c r="E7" s="15">
        <v>637967357.1</v>
      </c>
      <c r="F7" s="15">
        <v>231917151.84</v>
      </c>
      <c r="G7" s="15">
        <f>SUM(G8:G14)</f>
        <v>770697656.26</v>
      </c>
      <c r="H7" s="15">
        <v>924860798.12</v>
      </c>
      <c r="I7" s="16">
        <f t="shared" si="0"/>
        <v>1.20805186610699</v>
      </c>
      <c r="J7" s="16">
        <v>-0.1667</v>
      </c>
    </row>
    <row r="8" ht="27" customHeight="1" spans="1:10">
      <c r="A8" s="133"/>
      <c r="B8" s="135" t="s">
        <v>102</v>
      </c>
      <c r="C8" s="136"/>
      <c r="D8" s="15">
        <v>209964702</v>
      </c>
      <c r="E8" s="15">
        <v>209964702</v>
      </c>
      <c r="F8" s="15">
        <v>92397930.17</v>
      </c>
      <c r="G8" s="23">
        <v>307933471.17</v>
      </c>
      <c r="H8" s="15">
        <v>540121072</v>
      </c>
      <c r="I8" s="16">
        <f t="shared" si="0"/>
        <v>1.46659637661382</v>
      </c>
      <c r="J8" s="16">
        <v>-0.4299</v>
      </c>
    </row>
    <row r="9" ht="27" customHeight="1" spans="1:10">
      <c r="A9" s="133"/>
      <c r="B9" s="135" t="s">
        <v>103</v>
      </c>
      <c r="C9" s="136"/>
      <c r="D9" s="15">
        <v>0</v>
      </c>
      <c r="E9" s="15">
        <v>0</v>
      </c>
      <c r="F9" s="15">
        <v>0</v>
      </c>
      <c r="G9" s="23">
        <v>0</v>
      </c>
      <c r="H9" s="15">
        <v>0</v>
      </c>
      <c r="I9" s="16">
        <f t="shared" si="0"/>
        <v>0</v>
      </c>
      <c r="J9" s="16">
        <v>0</v>
      </c>
    </row>
    <row r="10" ht="27" customHeight="1" spans="1:10">
      <c r="A10" s="133"/>
      <c r="B10" s="135" t="s">
        <v>104</v>
      </c>
      <c r="C10" s="136"/>
      <c r="D10" s="15">
        <v>17670000</v>
      </c>
      <c r="E10" s="15">
        <v>17670000</v>
      </c>
      <c r="F10" s="15">
        <v>22888709.41</v>
      </c>
      <c r="G10" s="23">
        <v>22952703.06</v>
      </c>
      <c r="H10" s="15">
        <v>17937778.67</v>
      </c>
      <c r="I10" s="16">
        <f t="shared" si="0"/>
        <v>1.29896451952462</v>
      </c>
      <c r="J10" s="16">
        <v>0.2796</v>
      </c>
    </row>
    <row r="11" ht="27" customHeight="1" spans="1:10">
      <c r="A11" s="133"/>
      <c r="B11" s="135" t="s">
        <v>105</v>
      </c>
      <c r="C11" s="136"/>
      <c r="D11" s="15">
        <v>399366430</v>
      </c>
      <c r="E11" s="15">
        <v>399366430</v>
      </c>
      <c r="F11" s="15">
        <v>115966430</v>
      </c>
      <c r="G11" s="23">
        <v>437766430</v>
      </c>
      <c r="H11" s="15">
        <v>365308345</v>
      </c>
      <c r="I11" s="16">
        <f t="shared" si="0"/>
        <v>1.09615229802866</v>
      </c>
      <c r="J11" s="16">
        <v>0.1983</v>
      </c>
    </row>
    <row r="12" ht="27" customHeight="1" spans="1:10">
      <c r="A12" s="133"/>
      <c r="B12" s="135" t="s">
        <v>106</v>
      </c>
      <c r="C12" s="136"/>
      <c r="D12" s="15">
        <v>9516225.1</v>
      </c>
      <c r="E12" s="15">
        <v>9516225.1</v>
      </c>
      <c r="F12" s="15">
        <v>0</v>
      </c>
      <c r="G12" s="23">
        <v>0</v>
      </c>
      <c r="H12" s="15">
        <v>0</v>
      </c>
      <c r="I12" s="16">
        <f t="shared" si="0"/>
        <v>0</v>
      </c>
      <c r="J12" s="16">
        <v>0</v>
      </c>
    </row>
    <row r="13" ht="27" customHeight="1" spans="1:10">
      <c r="A13" s="133"/>
      <c r="B13" s="135" t="s">
        <v>107</v>
      </c>
      <c r="C13" s="136"/>
      <c r="D13" s="15">
        <v>650000</v>
      </c>
      <c r="E13" s="15">
        <v>650000</v>
      </c>
      <c r="F13" s="15">
        <v>651120.8</v>
      </c>
      <c r="G13" s="23">
        <v>1449244.3</v>
      </c>
      <c r="H13" s="15">
        <v>723536.37</v>
      </c>
      <c r="I13" s="16">
        <f t="shared" si="0"/>
        <v>2.22960661538462</v>
      </c>
      <c r="J13" s="16">
        <v>1.003</v>
      </c>
    </row>
    <row r="14" ht="27" customHeight="1" spans="1:10">
      <c r="A14" s="133"/>
      <c r="B14" s="135" t="s">
        <v>108</v>
      </c>
      <c r="C14" s="136"/>
      <c r="D14" s="15">
        <v>800000</v>
      </c>
      <c r="E14" s="15">
        <v>800000</v>
      </c>
      <c r="F14" s="15">
        <v>12961.46</v>
      </c>
      <c r="G14" s="23">
        <v>595807.73</v>
      </c>
      <c r="H14" s="15">
        <v>770066.08</v>
      </c>
      <c r="I14" s="16">
        <f t="shared" si="0"/>
        <v>0.7447596625</v>
      </c>
      <c r="J14" s="16">
        <v>-0.2263</v>
      </c>
    </row>
    <row r="15" ht="27" customHeight="1" spans="1:10">
      <c r="A15" s="133"/>
      <c r="B15" s="135" t="s">
        <v>84</v>
      </c>
      <c r="C15" s="136"/>
      <c r="D15" s="15">
        <v>0</v>
      </c>
      <c r="E15" s="15">
        <v>0</v>
      </c>
      <c r="F15" s="15">
        <v>0</v>
      </c>
      <c r="G15" s="23">
        <v>0</v>
      </c>
      <c r="H15" s="15">
        <v>0</v>
      </c>
      <c r="I15" s="16">
        <f t="shared" si="0"/>
        <v>0</v>
      </c>
      <c r="J15" s="16">
        <v>0</v>
      </c>
    </row>
    <row r="16" ht="27" customHeight="1" spans="1:10">
      <c r="A16" s="133"/>
      <c r="B16" s="135" t="s">
        <v>86</v>
      </c>
      <c r="C16" s="136"/>
      <c r="D16" s="15">
        <v>0</v>
      </c>
      <c r="E16" s="15">
        <v>0</v>
      </c>
      <c r="F16" s="15">
        <v>0</v>
      </c>
      <c r="G16" s="23">
        <v>0</v>
      </c>
      <c r="H16" s="15">
        <v>0</v>
      </c>
      <c r="I16" s="16">
        <f t="shared" si="0"/>
        <v>0</v>
      </c>
      <c r="J16" s="16">
        <v>0</v>
      </c>
    </row>
    <row r="17" ht="27" customHeight="1" spans="1:10">
      <c r="A17" s="133"/>
      <c r="B17" s="135" t="s">
        <v>88</v>
      </c>
      <c r="C17" s="136"/>
      <c r="D17" s="15">
        <v>437141985</v>
      </c>
      <c r="E17" s="15">
        <v>472141985</v>
      </c>
      <c r="F17" s="15">
        <v>143488428.29</v>
      </c>
      <c r="G17" s="15">
        <f>G18+G24+G25</f>
        <v>484072344.81</v>
      </c>
      <c r="H17" s="15">
        <v>418029601.45</v>
      </c>
      <c r="I17" s="16">
        <f t="shared" si="0"/>
        <v>1.02526858485165</v>
      </c>
      <c r="J17" s="16">
        <v>0.158</v>
      </c>
    </row>
    <row r="18" ht="27" customHeight="1" spans="1:10">
      <c r="A18" s="133"/>
      <c r="B18" s="135" t="s">
        <v>89</v>
      </c>
      <c r="C18" s="136"/>
      <c r="D18" s="15">
        <v>437141985</v>
      </c>
      <c r="E18" s="15">
        <v>472141985</v>
      </c>
      <c r="F18" s="15">
        <v>143488428.29</v>
      </c>
      <c r="G18" s="15">
        <f>SUM(G19:G23)</f>
        <v>484072344.81</v>
      </c>
      <c r="H18" s="15">
        <v>418029601.45</v>
      </c>
      <c r="I18" s="16">
        <f t="shared" si="0"/>
        <v>1.02526858485165</v>
      </c>
      <c r="J18" s="16">
        <v>0.158</v>
      </c>
    </row>
    <row r="19" ht="27" customHeight="1" spans="1:10">
      <c r="A19" s="133"/>
      <c r="B19" s="135" t="s">
        <v>109</v>
      </c>
      <c r="C19" s="136"/>
      <c r="D19" s="15">
        <v>381559560</v>
      </c>
      <c r="E19" s="15">
        <v>416559560</v>
      </c>
      <c r="F19" s="15">
        <v>127405588</v>
      </c>
      <c r="G19" s="23">
        <v>417849660.9</v>
      </c>
      <c r="H19" s="15">
        <v>347146040.4</v>
      </c>
      <c r="I19" s="16">
        <f t="shared" si="0"/>
        <v>1.00309703827227</v>
      </c>
      <c r="J19" s="16">
        <v>0.2037</v>
      </c>
    </row>
    <row r="20" ht="27" customHeight="1" spans="1:10">
      <c r="A20" s="133"/>
      <c r="B20" s="135" t="s">
        <v>110</v>
      </c>
      <c r="C20" s="136"/>
      <c r="D20" s="15">
        <v>47572425</v>
      </c>
      <c r="E20" s="15">
        <v>47572425</v>
      </c>
      <c r="F20" s="15">
        <v>14897896.8</v>
      </c>
      <c r="G20" s="23">
        <v>58758964.6</v>
      </c>
      <c r="H20" s="15">
        <v>63084230.1</v>
      </c>
      <c r="I20" s="16">
        <f t="shared" si="0"/>
        <v>1.23514755869603</v>
      </c>
      <c r="J20" s="16">
        <v>-0.0686</v>
      </c>
    </row>
    <row r="21" ht="27" customHeight="1" spans="1:10">
      <c r="A21" s="133"/>
      <c r="B21" s="135" t="s">
        <v>111</v>
      </c>
      <c r="C21" s="136"/>
      <c r="D21" s="15">
        <v>7780000</v>
      </c>
      <c r="E21" s="15">
        <v>7780000</v>
      </c>
      <c r="F21" s="15">
        <v>1163710</v>
      </c>
      <c r="G21" s="23">
        <v>7260130</v>
      </c>
      <c r="H21" s="15">
        <v>7608415</v>
      </c>
      <c r="I21" s="16">
        <f t="shared" si="0"/>
        <v>0.933178663239075</v>
      </c>
      <c r="J21" s="16">
        <v>-0.0458</v>
      </c>
    </row>
    <row r="22" ht="27" customHeight="1" spans="1:10">
      <c r="A22" s="133"/>
      <c r="B22" s="135" t="s">
        <v>93</v>
      </c>
      <c r="C22" s="136"/>
      <c r="D22" s="15">
        <v>0</v>
      </c>
      <c r="E22" s="15">
        <v>0</v>
      </c>
      <c r="F22" s="15">
        <v>0</v>
      </c>
      <c r="G22" s="23">
        <v>0</v>
      </c>
      <c r="H22" s="15">
        <v>0</v>
      </c>
      <c r="I22" s="16">
        <f t="shared" si="0"/>
        <v>0</v>
      </c>
      <c r="J22" s="16">
        <v>0</v>
      </c>
    </row>
    <row r="23" ht="27" customHeight="1" spans="1:10">
      <c r="A23" s="133"/>
      <c r="B23" s="135" t="s">
        <v>94</v>
      </c>
      <c r="C23" s="136"/>
      <c r="D23" s="15">
        <v>230000</v>
      </c>
      <c r="E23" s="15">
        <v>230000</v>
      </c>
      <c r="F23" s="15">
        <v>21233.49</v>
      </c>
      <c r="G23" s="23">
        <v>203589.31</v>
      </c>
      <c r="H23" s="15">
        <v>190915.95</v>
      </c>
      <c r="I23" s="16">
        <f t="shared" si="0"/>
        <v>0.885170913043478</v>
      </c>
      <c r="J23" s="16">
        <v>0.0664</v>
      </c>
    </row>
    <row r="24" ht="27" customHeight="1" spans="1:10">
      <c r="A24" s="133"/>
      <c r="B24" s="135" t="s">
        <v>95</v>
      </c>
      <c r="C24" s="136"/>
      <c r="D24" s="15">
        <v>0</v>
      </c>
      <c r="E24" s="15">
        <v>0</v>
      </c>
      <c r="F24" s="15">
        <v>0</v>
      </c>
      <c r="G24" s="23">
        <v>0</v>
      </c>
      <c r="H24" s="15">
        <v>0</v>
      </c>
      <c r="I24" s="16">
        <f t="shared" si="0"/>
        <v>0</v>
      </c>
      <c r="J24" s="16">
        <v>0</v>
      </c>
    </row>
    <row r="25" ht="27" customHeight="1" spans="1:10">
      <c r="A25" s="133"/>
      <c r="B25" s="135" t="s">
        <v>97</v>
      </c>
      <c r="C25" s="136"/>
      <c r="D25" s="15">
        <v>0</v>
      </c>
      <c r="E25" s="15">
        <v>0</v>
      </c>
      <c r="F25" s="15">
        <v>0</v>
      </c>
      <c r="G25" s="23">
        <v>0</v>
      </c>
      <c r="H25" s="15">
        <v>0</v>
      </c>
      <c r="I25" s="16">
        <f t="shared" si="0"/>
        <v>0</v>
      </c>
      <c r="J25" s="16">
        <v>0</v>
      </c>
    </row>
    <row r="26" ht="27" customHeight="1" spans="1:10">
      <c r="A26" s="133"/>
      <c r="B26" s="135" t="s">
        <v>74</v>
      </c>
      <c r="C26" s="136"/>
      <c r="D26" s="15">
        <v>200825372.1</v>
      </c>
      <c r="E26" s="15">
        <v>165825372.1</v>
      </c>
      <c r="F26" s="15">
        <f>F6-F17</f>
        <v>88428723.55</v>
      </c>
      <c r="G26" s="15">
        <f>G6-G17</f>
        <v>286625311.45</v>
      </c>
      <c r="H26" s="15">
        <v>506831196.67</v>
      </c>
      <c r="I26" s="16">
        <f t="shared" si="0"/>
        <v>1.7284768176317</v>
      </c>
      <c r="J26" s="16">
        <v>-0.4345</v>
      </c>
    </row>
    <row r="27" ht="27" customHeight="1" spans="1:10">
      <c r="A27" s="133"/>
      <c r="B27" s="135" t="s">
        <v>75</v>
      </c>
      <c r="C27" s="136"/>
      <c r="D27" s="15">
        <f>D5+D26</f>
        <v>1731571350.93</v>
      </c>
      <c r="E27" s="15">
        <f>E5+E26</f>
        <v>1696571350.93</v>
      </c>
      <c r="F27" s="15">
        <f>F5+F26</f>
        <v>1817371290.28</v>
      </c>
      <c r="G27" s="15">
        <f>G5+G26</f>
        <v>1817371290.28</v>
      </c>
      <c r="H27" s="15">
        <v>1509339452.91</v>
      </c>
      <c r="I27" s="16">
        <f t="shared" si="0"/>
        <v>1.07120239256886</v>
      </c>
      <c r="J27" s="16">
        <v>0.2041</v>
      </c>
    </row>
    <row r="28" ht="27" customHeight="1" spans="1:10">
      <c r="A28" s="35"/>
      <c r="B28" s="137"/>
      <c r="C28" s="138"/>
      <c r="D28" s="138"/>
      <c r="E28" s="138"/>
      <c r="F28" s="138"/>
      <c r="G28" s="138"/>
      <c r="H28" s="139"/>
      <c r="I28" s="139"/>
      <c r="J28" s="36" t="s">
        <v>112</v>
      </c>
    </row>
  </sheetData>
  <mergeCells count="28">
    <mergeCell ref="B1:D1"/>
    <mergeCell ref="E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zoomScalePageLayoutView="60" workbookViewId="0">
      <pane topLeftCell="D5" activePane="bottomRight" state="frozen"/>
      <selection activeCell="A1" sqref="A1"/>
    </sheetView>
  </sheetViews>
  <sheetFormatPr defaultColWidth="8" defaultRowHeight="13.5"/>
  <cols>
    <col min="1" max="1" width="8" style="1" hidden="1"/>
    <col min="2" max="2" width="21.3666666666667" style="1"/>
    <col min="3" max="3" width="22.9416666666667" style="1"/>
    <col min="4" max="4" width="24.3833333333333" style="1"/>
    <col min="5" max="8" width="23.5166666666667" style="1"/>
    <col min="9" max="9" width="10.4666666666667" style="1"/>
    <col min="10" max="10" width="12.05" style="1"/>
  </cols>
  <sheetData>
    <row r="1" ht="39" customHeight="1" spans="1:10">
      <c r="A1" s="142"/>
      <c r="B1" s="2" t="s">
        <v>0</v>
      </c>
      <c r="C1" s="143"/>
      <c r="D1" s="94" t="s">
        <v>113</v>
      </c>
      <c r="E1" s="95"/>
      <c r="F1" s="94"/>
      <c r="G1" s="95"/>
      <c r="H1" s="94"/>
      <c r="I1" s="94"/>
      <c r="J1" s="94"/>
    </row>
    <row r="2" ht="19.5" customHeight="1" spans="1:10">
      <c r="A2" s="96"/>
      <c r="B2" s="96"/>
      <c r="C2" s="96"/>
      <c r="D2" s="96"/>
      <c r="E2" s="96"/>
      <c r="F2" s="144"/>
      <c r="G2" s="96"/>
      <c r="H2" s="96"/>
      <c r="I2" s="36" t="s">
        <v>114</v>
      </c>
      <c r="J2" s="36"/>
    </row>
    <row r="3" ht="21.75" customHeight="1" spans="1:10">
      <c r="A3" s="99"/>
      <c r="B3" s="145" t="s">
        <v>47</v>
      </c>
      <c r="C3" s="145" t="s">
        <v>48</v>
      </c>
      <c r="D3" s="146"/>
      <c r="E3" s="146"/>
      <c r="F3" s="147" t="s">
        <v>0</v>
      </c>
      <c r="G3" s="103"/>
      <c r="H3" s="146"/>
      <c r="I3" s="151"/>
      <c r="J3" s="152" t="s">
        <v>49</v>
      </c>
    </row>
    <row r="4" ht="33" customHeight="1" spans="1:10">
      <c r="A4" s="108"/>
      <c r="B4" s="148" t="s">
        <v>50</v>
      </c>
      <c r="C4" s="123"/>
      <c r="D4" s="148" t="s">
        <v>51</v>
      </c>
      <c r="E4" s="148" t="s">
        <v>52</v>
      </c>
      <c r="F4" s="148" t="s">
        <v>53</v>
      </c>
      <c r="G4" s="148" t="s">
        <v>54</v>
      </c>
      <c r="H4" s="149" t="s">
        <v>55</v>
      </c>
      <c r="I4" s="149" t="s">
        <v>56</v>
      </c>
      <c r="J4" s="149" t="s">
        <v>57</v>
      </c>
    </row>
    <row r="5" ht="27" customHeight="1" spans="1:10">
      <c r="A5" s="108"/>
      <c r="B5" s="150" t="s">
        <v>58</v>
      </c>
      <c r="C5" s="110"/>
      <c r="D5" s="42">
        <v>81758949.23</v>
      </c>
      <c r="E5" s="42">
        <v>81758949.23</v>
      </c>
      <c r="F5" s="42">
        <v>95995575.15</v>
      </c>
      <c r="G5" s="42">
        <f>E5</f>
        <v>81758949.23</v>
      </c>
      <c r="H5" s="42">
        <v>64413316.34</v>
      </c>
      <c r="I5" s="120">
        <f t="shared" ref="I5:I24" si="0">IF(E5=0,0,G5/E5)</f>
        <v>1</v>
      </c>
      <c r="J5" s="120">
        <v>0.2693</v>
      </c>
    </row>
    <row r="6" ht="27" customHeight="1" spans="1:10">
      <c r="A6" s="108"/>
      <c r="B6" s="150" t="s">
        <v>81</v>
      </c>
      <c r="C6" s="110"/>
      <c r="D6" s="42">
        <v>873220516.04</v>
      </c>
      <c r="E6" s="42">
        <v>1006790026.35</v>
      </c>
      <c r="F6" s="42">
        <f>F7+F14+F15</f>
        <v>262044654.41</v>
      </c>
      <c r="G6" s="42">
        <f>G7+G14+G15</f>
        <v>1019854821.04</v>
      </c>
      <c r="H6" s="42">
        <v>887724291.39</v>
      </c>
      <c r="I6" s="120">
        <f t="shared" si="0"/>
        <v>1.01297668267272</v>
      </c>
      <c r="J6" s="120">
        <v>0.1488</v>
      </c>
    </row>
    <row r="7" ht="27" customHeight="1" spans="1:10">
      <c r="A7" s="108"/>
      <c r="B7" s="150" t="s">
        <v>82</v>
      </c>
      <c r="C7" s="110"/>
      <c r="D7" s="42">
        <v>873220516.04</v>
      </c>
      <c r="E7" s="42">
        <v>1006790026.35</v>
      </c>
      <c r="F7" s="42">
        <f>F8+F9+F10+F11+F12+F13</f>
        <v>262044654.41</v>
      </c>
      <c r="G7" s="42">
        <f>G8+G9+G10+G11+G12+G13</f>
        <v>1019854821.04</v>
      </c>
      <c r="H7" s="42">
        <v>887724291.39</v>
      </c>
      <c r="I7" s="120">
        <f t="shared" si="0"/>
        <v>1.01297668267272</v>
      </c>
      <c r="J7" s="120">
        <v>0.1488</v>
      </c>
    </row>
    <row r="8" ht="27" customHeight="1" spans="1:10">
      <c r="A8" s="108"/>
      <c r="B8" s="150" t="s">
        <v>83</v>
      </c>
      <c r="C8" s="110"/>
      <c r="D8" s="42">
        <v>412405882.63</v>
      </c>
      <c r="E8" s="42">
        <v>493673835.59</v>
      </c>
      <c r="F8" s="42">
        <v>128388474.55</v>
      </c>
      <c r="G8" s="111">
        <v>482279847.26</v>
      </c>
      <c r="H8" s="42">
        <v>484946985.29</v>
      </c>
      <c r="I8" s="120">
        <f t="shared" si="0"/>
        <v>0.976920007688107</v>
      </c>
      <c r="J8" s="120">
        <v>-0.0055</v>
      </c>
    </row>
    <row r="9" ht="27" customHeight="1" spans="1:10">
      <c r="A9" s="108"/>
      <c r="B9" s="150" t="s">
        <v>61</v>
      </c>
      <c r="C9" s="110"/>
      <c r="D9" s="42">
        <v>40000</v>
      </c>
      <c r="E9" s="42">
        <v>1500000</v>
      </c>
      <c r="F9" s="42">
        <v>1327662.75</v>
      </c>
      <c r="G9" s="111">
        <v>1372660.28</v>
      </c>
      <c r="H9" s="42">
        <v>1279829.31</v>
      </c>
      <c r="I9" s="120">
        <f t="shared" si="0"/>
        <v>0.915106853333333</v>
      </c>
      <c r="J9" s="120">
        <v>0.0725</v>
      </c>
    </row>
    <row r="10" ht="27" customHeight="1" spans="1:10">
      <c r="A10" s="108"/>
      <c r="B10" s="150" t="s">
        <v>62</v>
      </c>
      <c r="C10" s="110"/>
      <c r="D10" s="42">
        <v>460174633.41</v>
      </c>
      <c r="E10" s="42">
        <v>507416190.76</v>
      </c>
      <c r="F10" s="42">
        <v>130170400</v>
      </c>
      <c r="G10" s="111">
        <v>530270400</v>
      </c>
      <c r="H10" s="42">
        <v>400000000</v>
      </c>
      <c r="I10" s="120">
        <f t="shared" si="0"/>
        <v>1.04504036263756</v>
      </c>
      <c r="J10" s="120">
        <v>0.3257</v>
      </c>
    </row>
    <row r="11" ht="27" customHeight="1" spans="1:10">
      <c r="A11" s="108"/>
      <c r="B11" s="150" t="s">
        <v>63</v>
      </c>
      <c r="C11" s="110"/>
      <c r="D11" s="42">
        <v>0</v>
      </c>
      <c r="E11" s="42">
        <v>0</v>
      </c>
      <c r="F11" s="42">
        <v>0</v>
      </c>
      <c r="G11" s="111">
        <v>0</v>
      </c>
      <c r="H11" s="42">
        <v>0</v>
      </c>
      <c r="I11" s="120">
        <f t="shared" si="0"/>
        <v>0</v>
      </c>
      <c r="J11" s="120">
        <v>0</v>
      </c>
    </row>
    <row r="12" ht="27" customHeight="1" spans="1:10">
      <c r="A12" s="108"/>
      <c r="B12" s="150" t="s">
        <v>64</v>
      </c>
      <c r="C12" s="110"/>
      <c r="D12" s="42">
        <v>0</v>
      </c>
      <c r="E12" s="42">
        <v>0</v>
      </c>
      <c r="F12" s="42">
        <v>423458.6</v>
      </c>
      <c r="G12" s="111">
        <v>423458.6</v>
      </c>
      <c r="H12" s="42">
        <v>0</v>
      </c>
      <c r="I12" s="120">
        <f t="shared" si="0"/>
        <v>0</v>
      </c>
      <c r="J12" s="120">
        <v>1</v>
      </c>
    </row>
    <row r="13" ht="27" customHeight="1" spans="1:10">
      <c r="A13" s="108"/>
      <c r="B13" s="150" t="s">
        <v>65</v>
      </c>
      <c r="C13" s="110"/>
      <c r="D13" s="42">
        <v>600000</v>
      </c>
      <c r="E13" s="42">
        <v>4200000</v>
      </c>
      <c r="F13" s="42">
        <v>1734658.51</v>
      </c>
      <c r="G13" s="111">
        <v>5508454.9</v>
      </c>
      <c r="H13" s="42">
        <v>1497476.79</v>
      </c>
      <c r="I13" s="120">
        <f t="shared" si="0"/>
        <v>1.31153688095238</v>
      </c>
      <c r="J13" s="120">
        <v>2.6785</v>
      </c>
    </row>
    <row r="14" ht="27" customHeight="1" spans="1:10">
      <c r="A14" s="108"/>
      <c r="B14" s="150" t="s">
        <v>84</v>
      </c>
      <c r="C14" s="110"/>
      <c r="D14" s="42">
        <v>0</v>
      </c>
      <c r="E14" s="42">
        <v>0</v>
      </c>
      <c r="F14" s="42">
        <v>0</v>
      </c>
      <c r="G14" s="111">
        <v>0</v>
      </c>
      <c r="H14" s="42">
        <v>0</v>
      </c>
      <c r="I14" s="120">
        <f t="shared" si="0"/>
        <v>0</v>
      </c>
      <c r="J14" s="120">
        <v>0</v>
      </c>
    </row>
    <row r="15" ht="27" customHeight="1" spans="1:10">
      <c r="A15" s="108"/>
      <c r="B15" s="150" t="s">
        <v>86</v>
      </c>
      <c r="C15" s="110"/>
      <c r="D15" s="42">
        <v>0</v>
      </c>
      <c r="E15" s="42">
        <v>0</v>
      </c>
      <c r="F15" s="42">
        <v>0</v>
      </c>
      <c r="G15" s="111">
        <v>0</v>
      </c>
      <c r="H15" s="42">
        <v>0</v>
      </c>
      <c r="I15" s="120">
        <f t="shared" si="0"/>
        <v>0</v>
      </c>
      <c r="J15" s="120">
        <v>0</v>
      </c>
    </row>
    <row r="16" ht="27" customHeight="1" spans="1:10">
      <c r="A16" s="108"/>
      <c r="B16" s="150" t="s">
        <v>88</v>
      </c>
      <c r="C16" s="110"/>
      <c r="D16" s="42">
        <v>873226299.56</v>
      </c>
      <c r="E16" s="42">
        <v>1006790026.35</v>
      </c>
      <c r="F16" s="42">
        <f>F17+F21+F22</f>
        <v>278304592.35</v>
      </c>
      <c r="G16" s="42">
        <f>G17+G21+G22</f>
        <v>1021878133.06</v>
      </c>
      <c r="H16" s="42">
        <v>870378658.5</v>
      </c>
      <c r="I16" s="120">
        <f t="shared" si="0"/>
        <v>1.01498634900536</v>
      </c>
      <c r="J16" s="120">
        <v>0.1741</v>
      </c>
    </row>
    <row r="17" ht="27" customHeight="1" spans="1:10">
      <c r="A17" s="108"/>
      <c r="B17" s="150" t="s">
        <v>89</v>
      </c>
      <c r="C17" s="110"/>
      <c r="D17" s="42">
        <v>873226299.56</v>
      </c>
      <c r="E17" s="42">
        <v>1006790026.35</v>
      </c>
      <c r="F17" s="42">
        <f>F18+F19+F20</f>
        <v>278304592.35</v>
      </c>
      <c r="G17" s="42">
        <f>G18+G19+G20</f>
        <v>1021878133.06</v>
      </c>
      <c r="H17" s="42">
        <v>870378658.5</v>
      </c>
      <c r="I17" s="120">
        <f t="shared" si="0"/>
        <v>1.01498634900536</v>
      </c>
      <c r="J17" s="120">
        <v>0.1741</v>
      </c>
    </row>
    <row r="18" ht="27" customHeight="1" spans="1:10">
      <c r="A18" s="108"/>
      <c r="B18" s="150" t="s">
        <v>90</v>
      </c>
      <c r="C18" s="110"/>
      <c r="D18" s="42">
        <v>872226299.56</v>
      </c>
      <c r="E18" s="42">
        <v>1001290026.35</v>
      </c>
      <c r="F18" s="42">
        <v>275247696.13</v>
      </c>
      <c r="G18" s="111">
        <v>1013843715.39</v>
      </c>
      <c r="H18" s="42">
        <v>869513424.85</v>
      </c>
      <c r="I18" s="120">
        <f t="shared" si="0"/>
        <v>1.01253751531488</v>
      </c>
      <c r="J18" s="120">
        <v>0.166</v>
      </c>
    </row>
    <row r="19" ht="27" customHeight="1" spans="1:10">
      <c r="A19" s="108"/>
      <c r="B19" s="150" t="s">
        <v>70</v>
      </c>
      <c r="C19" s="110"/>
      <c r="D19" s="42">
        <v>0</v>
      </c>
      <c r="E19" s="42">
        <v>800000</v>
      </c>
      <c r="F19" s="42">
        <v>558257.29</v>
      </c>
      <c r="G19" s="111">
        <v>1114499.31</v>
      </c>
      <c r="H19" s="42">
        <v>0</v>
      </c>
      <c r="I19" s="120">
        <f t="shared" si="0"/>
        <v>1.3931241375</v>
      </c>
      <c r="J19" s="120">
        <v>1</v>
      </c>
    </row>
    <row r="20" ht="27" customHeight="1" spans="1:10">
      <c r="A20" s="108"/>
      <c r="B20" s="150" t="s">
        <v>71</v>
      </c>
      <c r="C20" s="110"/>
      <c r="D20" s="42">
        <v>1000000</v>
      </c>
      <c r="E20" s="42">
        <v>4700000</v>
      </c>
      <c r="F20" s="42">
        <v>2498638.93</v>
      </c>
      <c r="G20" s="111">
        <v>6919918.36</v>
      </c>
      <c r="H20" s="42">
        <v>865233.65</v>
      </c>
      <c r="I20" s="120">
        <f t="shared" si="0"/>
        <v>1.47232305531915</v>
      </c>
      <c r="J20" s="120">
        <v>6.9977</v>
      </c>
    </row>
    <row r="21" ht="27" customHeight="1" spans="1:10">
      <c r="A21" s="108"/>
      <c r="B21" s="150" t="s">
        <v>95</v>
      </c>
      <c r="C21" s="110"/>
      <c r="D21" s="42">
        <v>0</v>
      </c>
      <c r="E21" s="42">
        <v>0</v>
      </c>
      <c r="F21" s="42">
        <v>0</v>
      </c>
      <c r="G21" s="111">
        <v>0</v>
      </c>
      <c r="H21" s="42">
        <v>0</v>
      </c>
      <c r="I21" s="120">
        <f t="shared" si="0"/>
        <v>0</v>
      </c>
      <c r="J21" s="120">
        <v>0</v>
      </c>
    </row>
    <row r="22" ht="27" customHeight="1" spans="1:10">
      <c r="A22" s="108"/>
      <c r="B22" s="150" t="s">
        <v>97</v>
      </c>
      <c r="C22" s="110"/>
      <c r="D22" s="42">
        <v>0</v>
      </c>
      <c r="E22" s="42">
        <v>0</v>
      </c>
      <c r="F22" s="42">
        <v>0</v>
      </c>
      <c r="G22" s="111">
        <v>0</v>
      </c>
      <c r="H22" s="42">
        <v>0</v>
      </c>
      <c r="I22" s="120">
        <f t="shared" si="0"/>
        <v>0</v>
      </c>
      <c r="J22" s="120">
        <v>0</v>
      </c>
    </row>
    <row r="23" ht="27" customHeight="1" spans="1:10">
      <c r="A23" s="108"/>
      <c r="B23" s="150" t="s">
        <v>74</v>
      </c>
      <c r="C23" s="110"/>
      <c r="D23" s="42">
        <v>-5783.52</v>
      </c>
      <c r="E23" s="42">
        <v>0</v>
      </c>
      <c r="F23" s="42">
        <f>F6-F16</f>
        <v>-16259937.94</v>
      </c>
      <c r="G23" s="42">
        <f>G6-G16</f>
        <v>-2023312.01999998</v>
      </c>
      <c r="H23" s="42">
        <v>17345632.89</v>
      </c>
      <c r="I23" s="120">
        <f t="shared" si="0"/>
        <v>0</v>
      </c>
      <c r="J23" s="120">
        <v>-1.1166</v>
      </c>
    </row>
    <row r="24" ht="27" customHeight="1" spans="1:10">
      <c r="A24" s="108"/>
      <c r="B24" s="150" t="s">
        <v>75</v>
      </c>
      <c r="C24" s="110"/>
      <c r="D24" s="42">
        <f>D5+D23</f>
        <v>81753165.71</v>
      </c>
      <c r="E24" s="42">
        <f>E5+E23</f>
        <v>81758949.23</v>
      </c>
      <c r="F24" s="42">
        <f>F5+F23</f>
        <v>79735637.21</v>
      </c>
      <c r="G24" s="42">
        <f>G5+G23</f>
        <v>79735637.21</v>
      </c>
      <c r="H24" s="42">
        <v>81758949.23</v>
      </c>
      <c r="I24" s="120">
        <f t="shared" si="0"/>
        <v>0.975252714974258</v>
      </c>
      <c r="J24" s="120">
        <v>-0.0247</v>
      </c>
    </row>
    <row r="25" ht="27" customHeight="1" spans="1:10">
      <c r="A25" s="96"/>
      <c r="B25" s="114"/>
      <c r="C25" s="115"/>
      <c r="D25" s="125"/>
      <c r="E25" s="115"/>
      <c r="F25" s="125"/>
      <c r="G25" s="115"/>
      <c r="H25" s="126"/>
      <c r="I25" s="126"/>
      <c r="J25" s="128" t="s">
        <v>115</v>
      </c>
    </row>
  </sheetData>
  <mergeCells count="25">
    <mergeCell ref="B1:C1"/>
    <mergeCell ref="D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showGridLines="0" zoomScalePageLayoutView="60" workbookViewId="0">
      <pane topLeftCell="D5" activePane="bottomRight" state="frozen"/>
      <selection activeCell="A1" sqref="A1"/>
    </sheetView>
  </sheetViews>
  <sheetFormatPr defaultColWidth="8" defaultRowHeight="13.5"/>
  <cols>
    <col min="1" max="1" width="8" style="1" hidden="1"/>
    <col min="2" max="2" width="18.2083333333333" style="1"/>
    <col min="3" max="3" width="22.225" style="1"/>
    <col min="4" max="4" width="25.2416666666667" style="1"/>
    <col min="5" max="5" width="25.3833333333333" style="1"/>
    <col min="6" max="6" width="22.8" style="1"/>
    <col min="7" max="7" width="22.375" style="1"/>
    <col min="8" max="8" width="23.95" style="1"/>
    <col min="9" max="9" width="10.6083333333333" style="1"/>
    <col min="10" max="10" width="11.4666666666667" style="1"/>
  </cols>
  <sheetData>
    <row r="1" ht="39" customHeight="1" spans="1:10">
      <c r="A1" s="33"/>
      <c r="B1" s="2" t="s">
        <v>0</v>
      </c>
      <c r="C1" s="122"/>
      <c r="D1" s="94" t="s">
        <v>116</v>
      </c>
      <c r="E1" s="141"/>
      <c r="F1" s="94"/>
      <c r="G1" s="141"/>
      <c r="H1" s="94"/>
      <c r="I1" s="94"/>
      <c r="J1" s="94"/>
    </row>
    <row r="2" ht="21.75" customHeight="1" spans="1:10">
      <c r="A2" s="96"/>
      <c r="B2" s="97"/>
      <c r="C2" s="97"/>
      <c r="D2" s="97"/>
      <c r="E2" s="97"/>
      <c r="F2" s="98"/>
      <c r="G2" s="97"/>
      <c r="H2" s="97"/>
      <c r="I2" s="117" t="s">
        <v>117</v>
      </c>
      <c r="J2" s="36"/>
    </row>
    <row r="3" ht="21.75" customHeight="1" spans="1:10">
      <c r="A3" s="99"/>
      <c r="B3" s="100" t="s">
        <v>47</v>
      </c>
      <c r="C3" s="100" t="s">
        <v>48</v>
      </c>
      <c r="D3" s="101"/>
      <c r="E3" s="101"/>
      <c r="F3" s="102" t="s">
        <v>0</v>
      </c>
      <c r="G3" s="101"/>
      <c r="H3" s="101"/>
      <c r="I3" s="118"/>
      <c r="J3" s="119" t="s">
        <v>49</v>
      </c>
    </row>
    <row r="4" ht="42" customHeight="1" spans="1:10">
      <c r="A4" s="104"/>
      <c r="B4" s="105" t="s">
        <v>50</v>
      </c>
      <c r="C4" s="106"/>
      <c r="D4" s="105" t="s">
        <v>51</v>
      </c>
      <c r="E4" s="105" t="s">
        <v>52</v>
      </c>
      <c r="F4" s="105" t="s">
        <v>53</v>
      </c>
      <c r="G4" s="105" t="s">
        <v>54</v>
      </c>
      <c r="H4" s="107" t="s">
        <v>55</v>
      </c>
      <c r="I4" s="107" t="s">
        <v>56</v>
      </c>
      <c r="J4" s="107" t="s">
        <v>57</v>
      </c>
    </row>
    <row r="5" ht="27" customHeight="1" spans="1:10">
      <c r="A5" s="108"/>
      <c r="B5" s="109" t="s">
        <v>58</v>
      </c>
      <c r="C5" s="110"/>
      <c r="D5" s="42">
        <v>0</v>
      </c>
      <c r="E5" s="42">
        <v>0</v>
      </c>
      <c r="F5" s="42">
        <v>0</v>
      </c>
      <c r="G5" s="42">
        <v>0</v>
      </c>
      <c r="H5" s="42">
        <v>497521189.01</v>
      </c>
      <c r="I5" s="120">
        <f t="shared" ref="I5:I23" si="0">IF(E5=0,0,G5/E5)</f>
        <v>0</v>
      </c>
      <c r="J5" s="120">
        <v>-1</v>
      </c>
    </row>
    <row r="6" ht="27" customHeight="1" spans="1:10">
      <c r="A6" s="108"/>
      <c r="B6" s="109" t="s">
        <v>81</v>
      </c>
      <c r="C6" s="110"/>
      <c r="D6" s="42">
        <v>0</v>
      </c>
      <c r="E6" s="42">
        <v>0</v>
      </c>
      <c r="F6" s="42">
        <v>0</v>
      </c>
      <c r="G6" s="42">
        <f>G7+G13+G14</f>
        <v>0</v>
      </c>
      <c r="H6" s="42">
        <v>0</v>
      </c>
      <c r="I6" s="120">
        <f t="shared" si="0"/>
        <v>0</v>
      </c>
      <c r="J6" s="120">
        <v>0</v>
      </c>
    </row>
    <row r="7" ht="27" customHeight="1" spans="1:10">
      <c r="A7" s="108"/>
      <c r="B7" s="109" t="s">
        <v>82</v>
      </c>
      <c r="C7" s="110"/>
      <c r="D7" s="42">
        <v>0</v>
      </c>
      <c r="E7" s="42">
        <v>0</v>
      </c>
      <c r="F7" s="42">
        <v>0</v>
      </c>
      <c r="G7" s="42">
        <f>SUM(G8:G12)</f>
        <v>0</v>
      </c>
      <c r="H7" s="42">
        <v>0</v>
      </c>
      <c r="I7" s="120">
        <f t="shared" si="0"/>
        <v>0</v>
      </c>
      <c r="J7" s="120">
        <v>0</v>
      </c>
    </row>
    <row r="8" ht="27" customHeight="1" spans="1:10">
      <c r="A8" s="108"/>
      <c r="B8" s="109" t="s">
        <v>118</v>
      </c>
      <c r="C8" s="110"/>
      <c r="D8" s="42">
        <v>0</v>
      </c>
      <c r="E8" s="42">
        <v>0</v>
      </c>
      <c r="F8" s="42">
        <v>0</v>
      </c>
      <c r="G8" s="111">
        <v>0</v>
      </c>
      <c r="H8" s="42">
        <v>0</v>
      </c>
      <c r="I8" s="120">
        <f t="shared" si="0"/>
        <v>0</v>
      </c>
      <c r="J8" s="120">
        <v>0</v>
      </c>
    </row>
    <row r="9" ht="27" customHeight="1" spans="1:10">
      <c r="A9" s="108"/>
      <c r="B9" s="109" t="s">
        <v>61</v>
      </c>
      <c r="C9" s="110"/>
      <c r="D9" s="42">
        <v>0</v>
      </c>
      <c r="E9" s="42">
        <v>0</v>
      </c>
      <c r="F9" s="42">
        <v>0</v>
      </c>
      <c r="G9" s="111">
        <v>0</v>
      </c>
      <c r="H9" s="42">
        <v>0</v>
      </c>
      <c r="I9" s="120">
        <f t="shared" si="0"/>
        <v>0</v>
      </c>
      <c r="J9" s="120">
        <v>0</v>
      </c>
    </row>
    <row r="10" ht="27" customHeight="1" spans="1:10">
      <c r="A10" s="108"/>
      <c r="B10" s="109" t="s">
        <v>62</v>
      </c>
      <c r="C10" s="110"/>
      <c r="D10" s="42">
        <v>0</v>
      </c>
      <c r="E10" s="42">
        <v>0</v>
      </c>
      <c r="F10" s="42">
        <v>0</v>
      </c>
      <c r="G10" s="111">
        <v>0</v>
      </c>
      <c r="H10" s="42">
        <v>0</v>
      </c>
      <c r="I10" s="120">
        <f t="shared" si="0"/>
        <v>0</v>
      </c>
      <c r="J10" s="120">
        <v>0</v>
      </c>
    </row>
    <row r="11" ht="27" customHeight="1" spans="1:10">
      <c r="A11" s="108"/>
      <c r="B11" s="109" t="s">
        <v>119</v>
      </c>
      <c r="C11" s="110"/>
      <c r="D11" s="42">
        <v>0</v>
      </c>
      <c r="E11" s="42">
        <v>0</v>
      </c>
      <c r="F11" s="42">
        <v>0</v>
      </c>
      <c r="G11" s="111">
        <v>0</v>
      </c>
      <c r="H11" s="42">
        <v>0</v>
      </c>
      <c r="I11" s="120">
        <f t="shared" si="0"/>
        <v>0</v>
      </c>
      <c r="J11" s="120">
        <v>0</v>
      </c>
    </row>
    <row r="12" ht="27" customHeight="1" spans="1:10">
      <c r="A12" s="108"/>
      <c r="B12" s="109" t="s">
        <v>120</v>
      </c>
      <c r="C12" s="110"/>
      <c r="D12" s="42">
        <v>0</v>
      </c>
      <c r="E12" s="42">
        <v>0</v>
      </c>
      <c r="F12" s="42">
        <v>0</v>
      </c>
      <c r="G12" s="111">
        <v>0</v>
      </c>
      <c r="H12" s="42">
        <v>0</v>
      </c>
      <c r="I12" s="120">
        <f t="shared" si="0"/>
        <v>0</v>
      </c>
      <c r="J12" s="120">
        <v>0</v>
      </c>
    </row>
    <row r="13" ht="27" customHeight="1" spans="1:10">
      <c r="A13" s="108"/>
      <c r="B13" s="109" t="s">
        <v>84</v>
      </c>
      <c r="C13" s="110"/>
      <c r="D13" s="42">
        <v>0</v>
      </c>
      <c r="E13" s="42">
        <v>0</v>
      </c>
      <c r="F13" s="42">
        <v>0</v>
      </c>
      <c r="G13" s="111">
        <v>0</v>
      </c>
      <c r="H13" s="42">
        <v>0</v>
      </c>
      <c r="I13" s="120">
        <f t="shared" si="0"/>
        <v>0</v>
      </c>
      <c r="J13" s="120">
        <v>0</v>
      </c>
    </row>
    <row r="14" ht="27" customHeight="1" spans="1:10">
      <c r="A14" s="108"/>
      <c r="B14" s="109" t="s">
        <v>86</v>
      </c>
      <c r="C14" s="110"/>
      <c r="D14" s="42">
        <v>0</v>
      </c>
      <c r="E14" s="42">
        <v>0</v>
      </c>
      <c r="F14" s="42">
        <v>0</v>
      </c>
      <c r="G14" s="111">
        <v>0</v>
      </c>
      <c r="H14" s="42">
        <v>0</v>
      </c>
      <c r="I14" s="120">
        <f t="shared" si="0"/>
        <v>0</v>
      </c>
      <c r="J14" s="120">
        <v>0</v>
      </c>
    </row>
    <row r="15" ht="27" customHeight="1" spans="1:10">
      <c r="A15" s="108"/>
      <c r="B15" s="109" t="s">
        <v>88</v>
      </c>
      <c r="C15" s="110"/>
      <c r="D15" s="42">
        <v>0</v>
      </c>
      <c r="E15" s="42">
        <v>0</v>
      </c>
      <c r="F15" s="42">
        <v>0</v>
      </c>
      <c r="G15" s="42">
        <f>G16+G20+G21</f>
        <v>0</v>
      </c>
      <c r="H15" s="42">
        <v>0</v>
      </c>
      <c r="I15" s="120">
        <f t="shared" si="0"/>
        <v>0</v>
      </c>
      <c r="J15" s="120">
        <v>0</v>
      </c>
    </row>
    <row r="16" ht="27" customHeight="1" spans="1:10">
      <c r="A16" s="108"/>
      <c r="B16" s="109" t="s">
        <v>89</v>
      </c>
      <c r="C16" s="110"/>
      <c r="D16" s="42">
        <v>0</v>
      </c>
      <c r="E16" s="42">
        <v>0</v>
      </c>
      <c r="F16" s="42">
        <v>0</v>
      </c>
      <c r="G16" s="42">
        <f>G17+G18+G19</f>
        <v>0</v>
      </c>
      <c r="H16" s="42">
        <v>0</v>
      </c>
      <c r="I16" s="120">
        <f t="shared" si="0"/>
        <v>0</v>
      </c>
      <c r="J16" s="120">
        <v>0</v>
      </c>
    </row>
    <row r="17" ht="27" customHeight="1" spans="1:10">
      <c r="A17" s="108"/>
      <c r="B17" s="109" t="s">
        <v>121</v>
      </c>
      <c r="C17" s="110"/>
      <c r="D17" s="42">
        <v>0</v>
      </c>
      <c r="E17" s="42">
        <v>0</v>
      </c>
      <c r="F17" s="42">
        <v>0</v>
      </c>
      <c r="G17" s="111">
        <v>0</v>
      </c>
      <c r="H17" s="42">
        <v>0</v>
      </c>
      <c r="I17" s="120">
        <f t="shared" si="0"/>
        <v>0</v>
      </c>
      <c r="J17" s="120">
        <v>0</v>
      </c>
    </row>
    <row r="18" ht="27" customHeight="1" spans="1:10">
      <c r="A18" s="108"/>
      <c r="B18" s="109" t="s">
        <v>70</v>
      </c>
      <c r="C18" s="110"/>
      <c r="D18" s="42">
        <v>0</v>
      </c>
      <c r="E18" s="42">
        <v>0</v>
      </c>
      <c r="F18" s="42">
        <v>0</v>
      </c>
      <c r="G18" s="111">
        <v>0</v>
      </c>
      <c r="H18" s="42">
        <v>0</v>
      </c>
      <c r="I18" s="120">
        <f t="shared" si="0"/>
        <v>0</v>
      </c>
      <c r="J18" s="120">
        <v>0</v>
      </c>
    </row>
    <row r="19" ht="27" customHeight="1" spans="1:10">
      <c r="A19" s="108"/>
      <c r="B19" s="109" t="s">
        <v>71</v>
      </c>
      <c r="C19" s="110"/>
      <c r="D19" s="42">
        <v>0</v>
      </c>
      <c r="E19" s="42">
        <v>0</v>
      </c>
      <c r="F19" s="42">
        <v>0</v>
      </c>
      <c r="G19" s="111">
        <v>0</v>
      </c>
      <c r="H19" s="42">
        <v>0</v>
      </c>
      <c r="I19" s="120">
        <f t="shared" si="0"/>
        <v>0</v>
      </c>
      <c r="J19" s="120">
        <v>0</v>
      </c>
    </row>
    <row r="20" ht="27" customHeight="1" spans="1:10">
      <c r="A20" s="108"/>
      <c r="B20" s="109" t="s">
        <v>95</v>
      </c>
      <c r="C20" s="110"/>
      <c r="D20" s="42">
        <v>0</v>
      </c>
      <c r="E20" s="42">
        <v>0</v>
      </c>
      <c r="F20" s="42">
        <v>0</v>
      </c>
      <c r="G20" s="111">
        <v>0</v>
      </c>
      <c r="H20" s="42">
        <v>0</v>
      </c>
      <c r="I20" s="120">
        <f t="shared" si="0"/>
        <v>0</v>
      </c>
      <c r="J20" s="120">
        <v>0</v>
      </c>
    </row>
    <row r="21" ht="27" customHeight="1" spans="1:10">
      <c r="A21" s="108"/>
      <c r="B21" s="109" t="s">
        <v>97</v>
      </c>
      <c r="C21" s="110"/>
      <c r="D21" s="42">
        <v>0</v>
      </c>
      <c r="E21" s="42">
        <v>0</v>
      </c>
      <c r="F21" s="42">
        <v>0</v>
      </c>
      <c r="G21" s="111">
        <v>0</v>
      </c>
      <c r="H21" s="42">
        <v>0</v>
      </c>
      <c r="I21" s="120">
        <f t="shared" si="0"/>
        <v>0</v>
      </c>
      <c r="J21" s="120">
        <v>0</v>
      </c>
    </row>
    <row r="22" ht="27" customHeight="1" spans="1:10">
      <c r="A22" s="108"/>
      <c r="B22" s="109" t="s">
        <v>74</v>
      </c>
      <c r="C22" s="110"/>
      <c r="D22" s="42">
        <v>0</v>
      </c>
      <c r="E22" s="42">
        <v>0</v>
      </c>
      <c r="F22" s="42">
        <f>F6-F15</f>
        <v>0</v>
      </c>
      <c r="G22" s="42">
        <f>G6-G15</f>
        <v>0</v>
      </c>
      <c r="H22" s="42">
        <v>0</v>
      </c>
      <c r="I22" s="120">
        <f t="shared" si="0"/>
        <v>0</v>
      </c>
      <c r="J22" s="120">
        <v>0</v>
      </c>
    </row>
    <row r="23" ht="27" customHeight="1" spans="1:10">
      <c r="A23" s="108"/>
      <c r="B23" s="109" t="s">
        <v>75</v>
      </c>
      <c r="C23" s="110"/>
      <c r="D23" s="42">
        <f>D5+D22</f>
        <v>0</v>
      </c>
      <c r="E23" s="42">
        <f>E5+E22</f>
        <v>0</v>
      </c>
      <c r="F23" s="42">
        <f>F5+F22</f>
        <v>0</v>
      </c>
      <c r="G23" s="42">
        <f>G5+G22</f>
        <v>0</v>
      </c>
      <c r="H23" s="42">
        <v>497521189.01</v>
      </c>
      <c r="I23" s="120">
        <f t="shared" si="0"/>
        <v>0</v>
      </c>
      <c r="J23" s="120">
        <v>-1</v>
      </c>
    </row>
    <row r="24" ht="27" customHeight="1" spans="1:10">
      <c r="A24" s="96"/>
      <c r="B24" s="114"/>
      <c r="C24" s="115"/>
      <c r="D24" s="125"/>
      <c r="E24" s="115"/>
      <c r="F24" s="125"/>
      <c r="G24" s="115"/>
      <c r="H24" s="126"/>
      <c r="I24" s="126"/>
      <c r="J24" s="128" t="s">
        <v>122</v>
      </c>
    </row>
  </sheetData>
  <mergeCells count="23">
    <mergeCell ref="B1:C1"/>
    <mergeCell ref="D1:J1"/>
    <mergeCell ref="I2:J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rintOptions horizontalCentered="1"/>
  <pageMargins left="1.18110236220472" right="1.18110236220472" top="0.393700787401575" bottom="0.393700787401575" header="0.51181" footer="0.51181"/>
  <pageSetup paperSize="9" scale="75" pageOrder="overThenDown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tabSelected="1" zoomScalePageLayoutView="60" workbookViewId="0">
      <pane topLeftCell="D5" activePane="bottomRight" state="frozen"/>
      <selection activeCell="A1" sqref="A1:D1"/>
    </sheetView>
  </sheetViews>
  <sheetFormatPr defaultColWidth="8" defaultRowHeight="13.5"/>
  <cols>
    <col min="1" max="1" width="8" style="1" hidden="1"/>
    <col min="2" max="2" width="17.2083333333333" style="1"/>
    <col min="3" max="3" width="20.9333333333333" style="1"/>
    <col min="4" max="4" width="23.8" style="1"/>
    <col min="5" max="5" width="22.375" style="1"/>
    <col min="6" max="7" width="21.5083333333333" style="1"/>
    <col min="8" max="8" width="22.8" style="1"/>
    <col min="9" max="9" width="11.0416666666667" style="1"/>
    <col min="10" max="10" width="12.7583333333333" style="1"/>
  </cols>
  <sheetData>
    <row r="1" ht="39.75" customHeight="1" spans="1:10">
      <c r="A1" s="2" t="s">
        <v>0</v>
      </c>
      <c r="B1" s="129"/>
      <c r="C1" s="93"/>
      <c r="D1" s="93"/>
      <c r="E1" s="94" t="s">
        <v>123</v>
      </c>
      <c r="F1" s="94"/>
      <c r="G1" s="94"/>
      <c r="H1" s="94"/>
      <c r="I1" s="94"/>
      <c r="J1" s="94"/>
    </row>
    <row r="2" ht="24" customHeight="1" spans="1:10">
      <c r="A2" s="33"/>
      <c r="B2" s="130"/>
      <c r="C2" s="130"/>
      <c r="D2" s="130"/>
      <c r="E2" s="130"/>
      <c r="F2" s="130"/>
      <c r="G2" s="130"/>
      <c r="H2" s="130"/>
      <c r="I2" s="117" t="s">
        <v>124</v>
      </c>
      <c r="J2" s="36"/>
    </row>
    <row r="3" ht="24" customHeight="1" spans="1:10">
      <c r="A3" s="96"/>
      <c r="B3" s="4" t="s">
        <v>47</v>
      </c>
      <c r="C3" s="4" t="s">
        <v>48</v>
      </c>
      <c r="D3" s="131"/>
      <c r="E3" s="131"/>
      <c r="F3" s="132" t="s">
        <v>0</v>
      </c>
      <c r="G3" s="131"/>
      <c r="H3" s="131"/>
      <c r="I3" s="6"/>
      <c r="J3" s="6" t="s">
        <v>49</v>
      </c>
    </row>
    <row r="4" ht="33" customHeight="1" spans="1:10">
      <c r="A4" s="133"/>
      <c r="B4" s="9" t="s">
        <v>50</v>
      </c>
      <c r="C4" s="134"/>
      <c r="D4" s="9" t="s">
        <v>51</v>
      </c>
      <c r="E4" s="7" t="s">
        <v>52</v>
      </c>
      <c r="F4" s="9" t="s">
        <v>53</v>
      </c>
      <c r="G4" s="9" t="s">
        <v>54</v>
      </c>
      <c r="H4" s="7" t="s">
        <v>55</v>
      </c>
      <c r="I4" s="7" t="s">
        <v>56</v>
      </c>
      <c r="J4" s="7" t="s">
        <v>57</v>
      </c>
    </row>
    <row r="5" ht="27" customHeight="1" spans="1:10">
      <c r="A5" s="133"/>
      <c r="B5" s="135" t="s">
        <v>58</v>
      </c>
      <c r="C5" s="136"/>
      <c r="D5" s="15">
        <v>340378994.56</v>
      </c>
      <c r="E5" s="15">
        <v>340378994.56</v>
      </c>
      <c r="F5" s="15">
        <v>340378994.56</v>
      </c>
      <c r="G5" s="15">
        <f>E5</f>
        <v>340378994.56</v>
      </c>
      <c r="H5" s="15">
        <v>262321287.3</v>
      </c>
      <c r="I5" s="16">
        <f t="shared" ref="I5:I22" si="0">IF(E5=0,0,G5/E5)</f>
        <v>1</v>
      </c>
      <c r="J5" s="16">
        <v>0.2976</v>
      </c>
    </row>
    <row r="6" ht="27" customHeight="1" spans="1:10">
      <c r="A6" s="133"/>
      <c r="B6" s="135" t="s">
        <v>81</v>
      </c>
      <c r="C6" s="136"/>
      <c r="D6" s="15">
        <v>0</v>
      </c>
      <c r="E6" s="15">
        <v>0</v>
      </c>
      <c r="F6" s="15">
        <v>0</v>
      </c>
      <c r="G6" s="15">
        <f>G7+G12+G13</f>
        <v>0</v>
      </c>
      <c r="H6" s="15">
        <v>898653018.61</v>
      </c>
      <c r="I6" s="16">
        <f t="shared" si="0"/>
        <v>0</v>
      </c>
      <c r="J6" s="16">
        <v>-1</v>
      </c>
    </row>
    <row r="7" ht="27" customHeight="1" spans="1:10">
      <c r="A7" s="133"/>
      <c r="B7" s="135" t="s">
        <v>82</v>
      </c>
      <c r="C7" s="136"/>
      <c r="D7" s="15">
        <v>0</v>
      </c>
      <c r="E7" s="15">
        <v>0</v>
      </c>
      <c r="F7" s="15">
        <v>0</v>
      </c>
      <c r="G7" s="15">
        <f>G8+G9+G10+G11</f>
        <v>0</v>
      </c>
      <c r="H7" s="15">
        <v>898653018.61</v>
      </c>
      <c r="I7" s="16">
        <f t="shared" si="0"/>
        <v>0</v>
      </c>
      <c r="J7" s="16">
        <v>-1</v>
      </c>
    </row>
    <row r="8" ht="27" customHeight="1" spans="1:10">
      <c r="A8" s="133"/>
      <c r="B8" s="135" t="s">
        <v>125</v>
      </c>
      <c r="C8" s="136"/>
      <c r="D8" s="15">
        <v>0</v>
      </c>
      <c r="E8" s="15">
        <v>0</v>
      </c>
      <c r="F8" s="15">
        <v>0</v>
      </c>
      <c r="G8" s="23">
        <v>0</v>
      </c>
      <c r="H8" s="15">
        <v>290168088.56</v>
      </c>
      <c r="I8" s="16">
        <f t="shared" si="0"/>
        <v>0</v>
      </c>
      <c r="J8" s="16">
        <v>-1</v>
      </c>
    </row>
    <row r="9" ht="27" customHeight="1" spans="1:10">
      <c r="A9" s="133"/>
      <c r="B9" s="135" t="s">
        <v>61</v>
      </c>
      <c r="C9" s="136"/>
      <c r="D9" s="15">
        <v>0</v>
      </c>
      <c r="E9" s="15">
        <v>0</v>
      </c>
      <c r="F9" s="15">
        <v>0</v>
      </c>
      <c r="G9" s="23">
        <v>0</v>
      </c>
      <c r="H9" s="15">
        <v>5167030.05</v>
      </c>
      <c r="I9" s="16">
        <f t="shared" si="0"/>
        <v>0</v>
      </c>
      <c r="J9" s="16">
        <v>-1</v>
      </c>
    </row>
    <row r="10" ht="27" customHeight="1" spans="1:10">
      <c r="A10" s="133"/>
      <c r="B10" s="135" t="s">
        <v>62</v>
      </c>
      <c r="C10" s="136"/>
      <c r="D10" s="15">
        <v>0</v>
      </c>
      <c r="E10" s="15">
        <v>0</v>
      </c>
      <c r="F10" s="15">
        <v>0</v>
      </c>
      <c r="G10" s="23">
        <v>0</v>
      </c>
      <c r="H10" s="15">
        <v>603317900</v>
      </c>
      <c r="I10" s="16">
        <f t="shared" si="0"/>
        <v>0</v>
      </c>
      <c r="J10" s="16">
        <v>-1</v>
      </c>
    </row>
    <row r="11" ht="27" customHeight="1" spans="1:10">
      <c r="A11" s="133"/>
      <c r="B11" s="135" t="s">
        <v>119</v>
      </c>
      <c r="C11" s="136"/>
      <c r="D11" s="15">
        <v>0</v>
      </c>
      <c r="E11" s="15">
        <v>0</v>
      </c>
      <c r="F11" s="15">
        <v>0</v>
      </c>
      <c r="G11" s="23">
        <v>0</v>
      </c>
      <c r="H11" s="15">
        <v>0</v>
      </c>
      <c r="I11" s="16">
        <f t="shared" si="0"/>
        <v>0</v>
      </c>
      <c r="J11" s="16">
        <v>0</v>
      </c>
    </row>
    <row r="12" ht="27" customHeight="1" spans="1:10">
      <c r="A12" s="133"/>
      <c r="B12" s="135" t="s">
        <v>84</v>
      </c>
      <c r="C12" s="136"/>
      <c r="D12" s="15">
        <v>0</v>
      </c>
      <c r="E12" s="15">
        <v>0</v>
      </c>
      <c r="F12" s="15">
        <v>0</v>
      </c>
      <c r="G12" s="23">
        <v>0</v>
      </c>
      <c r="H12" s="15">
        <v>0</v>
      </c>
      <c r="I12" s="16">
        <f t="shared" si="0"/>
        <v>0</v>
      </c>
      <c r="J12" s="16">
        <v>0</v>
      </c>
    </row>
    <row r="13" ht="27" customHeight="1" spans="1:10">
      <c r="A13" s="133"/>
      <c r="B13" s="135" t="s">
        <v>86</v>
      </c>
      <c r="C13" s="136"/>
      <c r="D13" s="15">
        <v>0</v>
      </c>
      <c r="E13" s="15">
        <v>0</v>
      </c>
      <c r="F13" s="15">
        <v>0</v>
      </c>
      <c r="G13" s="23">
        <v>0</v>
      </c>
      <c r="H13" s="15">
        <v>0</v>
      </c>
      <c r="I13" s="16">
        <f t="shared" si="0"/>
        <v>0</v>
      </c>
      <c r="J13" s="16">
        <v>0</v>
      </c>
    </row>
    <row r="14" ht="27" customHeight="1" spans="1:10">
      <c r="A14" s="133"/>
      <c r="B14" s="135" t="s">
        <v>88</v>
      </c>
      <c r="C14" s="136"/>
      <c r="D14" s="15">
        <v>0</v>
      </c>
      <c r="E14" s="15">
        <v>0</v>
      </c>
      <c r="F14" s="15">
        <v>0</v>
      </c>
      <c r="G14" s="15">
        <f>G15+G19+G20</f>
        <v>0</v>
      </c>
      <c r="H14" s="15">
        <v>820843951.29</v>
      </c>
      <c r="I14" s="16">
        <f t="shared" si="0"/>
        <v>0</v>
      </c>
      <c r="J14" s="16">
        <v>-1</v>
      </c>
    </row>
    <row r="15" ht="27" customHeight="1" spans="1:10">
      <c r="A15" s="133"/>
      <c r="B15" s="135" t="s">
        <v>89</v>
      </c>
      <c r="C15" s="136"/>
      <c r="D15" s="15">
        <v>0</v>
      </c>
      <c r="E15" s="15">
        <v>0</v>
      </c>
      <c r="F15" s="15">
        <v>0</v>
      </c>
      <c r="G15" s="15">
        <f>G16+G17+G18</f>
        <v>0</v>
      </c>
      <c r="H15" s="15">
        <v>820843951.29</v>
      </c>
      <c r="I15" s="16">
        <f t="shared" si="0"/>
        <v>0</v>
      </c>
      <c r="J15" s="16">
        <v>-1</v>
      </c>
    </row>
    <row r="16" ht="27" customHeight="1" spans="1:10">
      <c r="A16" s="133"/>
      <c r="B16" s="135" t="s">
        <v>121</v>
      </c>
      <c r="C16" s="136"/>
      <c r="D16" s="15">
        <v>0</v>
      </c>
      <c r="E16" s="15">
        <v>0</v>
      </c>
      <c r="F16" s="15">
        <v>0</v>
      </c>
      <c r="G16" s="23">
        <v>0</v>
      </c>
      <c r="H16" s="15">
        <v>741525023.69</v>
      </c>
      <c r="I16" s="16">
        <f t="shared" si="0"/>
        <v>0</v>
      </c>
      <c r="J16" s="16">
        <v>-1</v>
      </c>
    </row>
    <row r="17" ht="27" customHeight="1" spans="1:10">
      <c r="A17" s="133"/>
      <c r="B17" s="135" t="s">
        <v>126</v>
      </c>
      <c r="C17" s="136"/>
      <c r="D17" s="15">
        <v>0</v>
      </c>
      <c r="E17" s="15">
        <v>0</v>
      </c>
      <c r="F17" s="15">
        <v>0</v>
      </c>
      <c r="G17" s="23">
        <v>0</v>
      </c>
      <c r="H17" s="15">
        <v>63318927.6</v>
      </c>
      <c r="I17" s="16">
        <f t="shared" si="0"/>
        <v>0</v>
      </c>
      <c r="J17" s="16">
        <v>-1</v>
      </c>
    </row>
    <row r="18" ht="27" customHeight="1" spans="1:10">
      <c r="A18" s="133"/>
      <c r="B18" s="135" t="s">
        <v>127</v>
      </c>
      <c r="C18" s="136"/>
      <c r="D18" s="15">
        <v>0</v>
      </c>
      <c r="E18" s="15">
        <v>0</v>
      </c>
      <c r="F18" s="15">
        <v>0</v>
      </c>
      <c r="G18" s="23">
        <v>0</v>
      </c>
      <c r="H18" s="15">
        <v>16000000</v>
      </c>
      <c r="I18" s="16">
        <f t="shared" si="0"/>
        <v>0</v>
      </c>
      <c r="J18" s="16">
        <v>-1</v>
      </c>
    </row>
    <row r="19" ht="27" customHeight="1" spans="1:10">
      <c r="A19" s="133"/>
      <c r="B19" s="135" t="s">
        <v>95</v>
      </c>
      <c r="C19" s="136"/>
      <c r="D19" s="15">
        <v>0</v>
      </c>
      <c r="E19" s="15">
        <v>0</v>
      </c>
      <c r="F19" s="15">
        <v>0</v>
      </c>
      <c r="G19" s="23">
        <v>0</v>
      </c>
      <c r="H19" s="15">
        <v>0</v>
      </c>
      <c r="I19" s="16">
        <f t="shared" si="0"/>
        <v>0</v>
      </c>
      <c r="J19" s="16">
        <v>0</v>
      </c>
    </row>
    <row r="20" ht="27" customHeight="1" spans="1:10">
      <c r="A20" s="133"/>
      <c r="B20" s="135" t="s">
        <v>97</v>
      </c>
      <c r="C20" s="136"/>
      <c r="D20" s="15">
        <v>0</v>
      </c>
      <c r="E20" s="15">
        <v>0</v>
      </c>
      <c r="F20" s="15">
        <v>0</v>
      </c>
      <c r="G20" s="23">
        <v>0</v>
      </c>
      <c r="H20" s="15">
        <v>0</v>
      </c>
      <c r="I20" s="16">
        <f t="shared" si="0"/>
        <v>0</v>
      </c>
      <c r="J20" s="16">
        <v>0</v>
      </c>
    </row>
    <row r="21" ht="27" customHeight="1" spans="1:10">
      <c r="A21" s="133"/>
      <c r="B21" s="135" t="s">
        <v>74</v>
      </c>
      <c r="C21" s="136"/>
      <c r="D21" s="15">
        <f>D6-D14</f>
        <v>0</v>
      </c>
      <c r="E21" s="15">
        <f>E6-E14</f>
        <v>0</v>
      </c>
      <c r="F21" s="15">
        <f>F6-F14</f>
        <v>0</v>
      </c>
      <c r="G21" s="15">
        <f>G6-G14</f>
        <v>0</v>
      </c>
      <c r="H21" s="15">
        <f>H6-H14</f>
        <v>77809067.3200001</v>
      </c>
      <c r="I21" s="16">
        <f t="shared" si="0"/>
        <v>0</v>
      </c>
      <c r="J21" s="16">
        <v>-1</v>
      </c>
    </row>
    <row r="22" ht="27" customHeight="1" spans="1:10">
      <c r="A22" s="133"/>
      <c r="B22" s="135" t="s">
        <v>75</v>
      </c>
      <c r="C22" s="136"/>
      <c r="D22" s="15">
        <f>D5+D21</f>
        <v>340378994.56</v>
      </c>
      <c r="E22" s="15">
        <f>E5+E21</f>
        <v>340378994.56</v>
      </c>
      <c r="F22" s="15">
        <f>F5+F21</f>
        <v>340378994.56</v>
      </c>
      <c r="G22" s="15">
        <f>G5+G21</f>
        <v>340378994.56</v>
      </c>
      <c r="H22" s="15">
        <f>H5+H21</f>
        <v>340130354.62</v>
      </c>
      <c r="I22" s="16">
        <f t="shared" si="0"/>
        <v>1</v>
      </c>
      <c r="J22" s="16">
        <v>0.0007</v>
      </c>
    </row>
    <row r="23" ht="27" customHeight="1" spans="1:10">
      <c r="A23" s="35"/>
      <c r="B23" s="137"/>
      <c r="C23" s="138"/>
      <c r="D23" s="138"/>
      <c r="E23" s="138"/>
      <c r="F23" s="138"/>
      <c r="G23" s="138"/>
      <c r="H23" s="139"/>
      <c r="I23" s="139"/>
      <c r="J23" s="140" t="s">
        <v>128</v>
      </c>
    </row>
  </sheetData>
  <mergeCells count="22">
    <mergeCell ref="A1:D1"/>
    <mergeCell ref="E1:J1"/>
    <mergeCell ref="I2:J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1.18110236220472" right="1.18110236220472" top="0.393700787401575" bottom="0.393700787401575" header="0.51181" footer="0.51181"/>
  <pageSetup paperSize="9" scale="80" pageOrder="overThenDown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showGridLines="0" zoomScalePageLayoutView="60" workbookViewId="0">
      <pane topLeftCell="D5" activePane="bottomRight" state="frozen"/>
      <selection activeCell="A1" sqref="A1"/>
    </sheetView>
  </sheetViews>
  <sheetFormatPr defaultColWidth="8" defaultRowHeight="13.5"/>
  <cols>
    <col min="1" max="1" width="8" style="1" hidden="1"/>
    <col min="2" max="2" width="18.2083333333333" style="1"/>
    <col min="3" max="3" width="20.2166666666667" style="1"/>
    <col min="4" max="4" width="24.0916666666667" style="1"/>
    <col min="5" max="5" width="21.9416666666667" style="1"/>
    <col min="6" max="8" width="21.5083333333333" style="1"/>
    <col min="9" max="9" width="10.325" style="1"/>
    <col min="10" max="10" width="11.6166666666667" style="1"/>
  </cols>
  <sheetData>
    <row r="1" ht="39" customHeight="1" spans="1:10">
      <c r="A1" s="33"/>
      <c r="B1" s="2" t="s">
        <v>0</v>
      </c>
      <c r="C1" s="122"/>
      <c r="D1" s="93"/>
      <c r="E1" s="94" t="s">
        <v>129</v>
      </c>
      <c r="F1" s="94"/>
      <c r="G1" s="95"/>
      <c r="H1" s="94"/>
      <c r="I1" s="94"/>
      <c r="J1" s="94"/>
    </row>
    <row r="2" ht="21.75" customHeight="1" spans="1:10">
      <c r="A2" s="96"/>
      <c r="B2" s="97"/>
      <c r="C2" s="97"/>
      <c r="D2" s="97"/>
      <c r="E2" s="97"/>
      <c r="F2" s="97"/>
      <c r="G2" s="97"/>
      <c r="H2" s="97"/>
      <c r="I2" s="117" t="s">
        <v>130</v>
      </c>
      <c r="J2" s="36"/>
    </row>
    <row r="3" ht="21.75" customHeight="1" spans="1:10">
      <c r="A3" s="99"/>
      <c r="B3" s="100" t="s">
        <v>47</v>
      </c>
      <c r="C3" s="100" t="s">
        <v>48</v>
      </c>
      <c r="D3" s="101"/>
      <c r="E3" s="101"/>
      <c r="F3" s="102" t="s">
        <v>0</v>
      </c>
      <c r="G3" s="103"/>
      <c r="H3" s="101"/>
      <c r="I3" s="118"/>
      <c r="J3" s="119" t="s">
        <v>49</v>
      </c>
    </row>
    <row r="4" ht="41.25" customHeight="1" spans="1:10">
      <c r="A4" s="108"/>
      <c r="B4" s="105" t="s">
        <v>50</v>
      </c>
      <c r="C4" s="123"/>
      <c r="D4" s="105" t="s">
        <v>51</v>
      </c>
      <c r="E4" s="105" t="s">
        <v>52</v>
      </c>
      <c r="F4" s="105" t="s">
        <v>53</v>
      </c>
      <c r="G4" s="105" t="s">
        <v>54</v>
      </c>
      <c r="H4" s="107" t="s">
        <v>55</v>
      </c>
      <c r="I4" s="107" t="s">
        <v>56</v>
      </c>
      <c r="J4" s="107" t="s">
        <v>57</v>
      </c>
    </row>
    <row r="5" ht="27" customHeight="1" spans="1:10">
      <c r="A5" s="108"/>
      <c r="B5" s="109" t="s">
        <v>58</v>
      </c>
      <c r="C5" s="110"/>
      <c r="D5" s="42">
        <v>78880314.29</v>
      </c>
      <c r="E5" s="42">
        <v>78880314.29</v>
      </c>
      <c r="F5" s="42">
        <v>75779929.34</v>
      </c>
      <c r="G5" s="42">
        <f>E5</f>
        <v>78880314.29</v>
      </c>
      <c r="H5" s="124">
        <v>95732556.01</v>
      </c>
      <c r="I5" s="120">
        <f t="shared" ref="I5:I23" si="0">IF(E5=0,0,G5/E5)</f>
        <v>1</v>
      </c>
      <c r="J5" s="120">
        <v>-0.176</v>
      </c>
    </row>
    <row r="6" ht="27" customHeight="1" spans="1:10">
      <c r="A6" s="108"/>
      <c r="B6" s="109" t="s">
        <v>81</v>
      </c>
      <c r="C6" s="110"/>
      <c r="D6" s="42">
        <v>40123883</v>
      </c>
      <c r="E6" s="42">
        <v>40123883</v>
      </c>
      <c r="F6" s="42">
        <v>17885833.72</v>
      </c>
      <c r="G6" s="42">
        <f>G7+G12+G13</f>
        <v>57597034.35</v>
      </c>
      <c r="H6" s="124">
        <v>27017853.47</v>
      </c>
      <c r="I6" s="120">
        <f t="shared" si="0"/>
        <v>1.43548006931433</v>
      </c>
      <c r="J6" s="120">
        <v>1.1318</v>
      </c>
    </row>
    <row r="7" ht="27" customHeight="1" spans="1:10">
      <c r="A7" s="108"/>
      <c r="B7" s="109" t="s">
        <v>82</v>
      </c>
      <c r="C7" s="110"/>
      <c r="D7" s="42">
        <v>40123883</v>
      </c>
      <c r="E7" s="42">
        <v>40123883</v>
      </c>
      <c r="F7" s="42">
        <v>17885833.72</v>
      </c>
      <c r="G7" s="42">
        <f>SUM(G8:G11)</f>
        <v>57597034.35</v>
      </c>
      <c r="H7" s="124">
        <v>27017853.47</v>
      </c>
      <c r="I7" s="120">
        <f t="shared" si="0"/>
        <v>1.43548006931433</v>
      </c>
      <c r="J7" s="120">
        <v>1.1318</v>
      </c>
    </row>
    <row r="8" ht="27" customHeight="1" spans="1:10">
      <c r="A8" s="108"/>
      <c r="B8" s="109" t="s">
        <v>131</v>
      </c>
      <c r="C8" s="110"/>
      <c r="D8" s="42">
        <v>38713883</v>
      </c>
      <c r="E8" s="42">
        <v>38713883</v>
      </c>
      <c r="F8" s="42">
        <v>16901801.46</v>
      </c>
      <c r="G8" s="111">
        <v>56153770.88</v>
      </c>
      <c r="H8" s="124">
        <v>25517888.64</v>
      </c>
      <c r="I8" s="120">
        <f t="shared" si="0"/>
        <v>1.45048149471341</v>
      </c>
      <c r="J8" s="120">
        <v>1.2006</v>
      </c>
    </row>
    <row r="9" ht="27" customHeight="1" spans="1:10">
      <c r="A9" s="108"/>
      <c r="B9" s="109" t="s">
        <v>61</v>
      </c>
      <c r="C9" s="110"/>
      <c r="D9" s="42">
        <v>1410000</v>
      </c>
      <c r="E9" s="42">
        <v>1410000</v>
      </c>
      <c r="F9" s="42">
        <v>976159.4</v>
      </c>
      <c r="G9" s="111">
        <v>1435390.61</v>
      </c>
      <c r="H9" s="124">
        <v>1499964.83</v>
      </c>
      <c r="I9" s="120">
        <f t="shared" si="0"/>
        <v>1.0180075248227</v>
      </c>
      <c r="J9" s="120">
        <v>-0.0431</v>
      </c>
    </row>
    <row r="10" ht="27" customHeight="1" spans="1:10">
      <c r="A10" s="108"/>
      <c r="B10" s="109" t="s">
        <v>62</v>
      </c>
      <c r="C10" s="110"/>
      <c r="D10" s="42">
        <v>0</v>
      </c>
      <c r="E10" s="42">
        <v>0</v>
      </c>
      <c r="F10" s="42">
        <v>0</v>
      </c>
      <c r="G10" s="111">
        <v>0</v>
      </c>
      <c r="H10" s="124">
        <v>0</v>
      </c>
      <c r="I10" s="120">
        <f t="shared" si="0"/>
        <v>0</v>
      </c>
      <c r="J10" s="120">
        <v>0</v>
      </c>
    </row>
    <row r="11" ht="27" customHeight="1" spans="1:10">
      <c r="A11" s="108"/>
      <c r="B11" s="109" t="s">
        <v>119</v>
      </c>
      <c r="C11" s="110"/>
      <c r="D11" s="42">
        <v>0</v>
      </c>
      <c r="E11" s="42">
        <v>0</v>
      </c>
      <c r="F11" s="42">
        <v>7872.86</v>
      </c>
      <c r="G11" s="111">
        <v>7872.86</v>
      </c>
      <c r="H11" s="124">
        <v>0</v>
      </c>
      <c r="I11" s="120">
        <f t="shared" si="0"/>
        <v>0</v>
      </c>
      <c r="J11" s="120">
        <v>1</v>
      </c>
    </row>
    <row r="12" ht="27" customHeight="1" spans="1:10">
      <c r="A12" s="108"/>
      <c r="B12" s="109" t="s">
        <v>84</v>
      </c>
      <c r="C12" s="110"/>
      <c r="D12" s="42">
        <v>0</v>
      </c>
      <c r="E12" s="42">
        <v>0</v>
      </c>
      <c r="F12" s="42">
        <v>0</v>
      </c>
      <c r="G12" s="111">
        <v>0</v>
      </c>
      <c r="H12" s="124">
        <v>0</v>
      </c>
      <c r="I12" s="120">
        <f t="shared" si="0"/>
        <v>0</v>
      </c>
      <c r="J12" s="127">
        <v>0</v>
      </c>
    </row>
    <row r="13" ht="27" customHeight="1" spans="1:10">
      <c r="A13" s="108"/>
      <c r="B13" s="109" t="s">
        <v>86</v>
      </c>
      <c r="C13" s="110"/>
      <c r="D13" s="42">
        <v>0</v>
      </c>
      <c r="E13" s="42">
        <v>0</v>
      </c>
      <c r="F13" s="42">
        <v>0</v>
      </c>
      <c r="G13" s="111">
        <v>0</v>
      </c>
      <c r="H13" s="124">
        <v>0</v>
      </c>
      <c r="I13" s="120">
        <f t="shared" si="0"/>
        <v>0</v>
      </c>
      <c r="J13" s="127">
        <v>0</v>
      </c>
    </row>
    <row r="14" ht="27" customHeight="1" spans="1:10">
      <c r="A14" s="108"/>
      <c r="B14" s="109" t="s">
        <v>88</v>
      </c>
      <c r="C14" s="110"/>
      <c r="D14" s="42">
        <v>49524991.36</v>
      </c>
      <c r="E14" s="42">
        <v>56224991.36</v>
      </c>
      <c r="F14" s="42">
        <v>12075718.92</v>
      </c>
      <c r="G14" s="42">
        <f>G15+G20+G21</f>
        <v>54887304.5</v>
      </c>
      <c r="H14" s="124">
        <v>43870095.19</v>
      </c>
      <c r="I14" s="120">
        <f t="shared" si="0"/>
        <v>0.976208322533391</v>
      </c>
      <c r="J14" s="120">
        <v>0.2511</v>
      </c>
    </row>
    <row r="15" ht="27" customHeight="1" spans="1:10">
      <c r="A15" s="108"/>
      <c r="B15" s="109" t="s">
        <v>89</v>
      </c>
      <c r="C15" s="110"/>
      <c r="D15" s="42">
        <v>48264991.36</v>
      </c>
      <c r="E15" s="42">
        <v>54964991.36</v>
      </c>
      <c r="F15" s="42">
        <v>12075718.92</v>
      </c>
      <c r="G15" s="42">
        <f>SUM(G16:G19)</f>
        <v>53607304.5</v>
      </c>
      <c r="H15" s="124">
        <v>41960095.19</v>
      </c>
      <c r="I15" s="120">
        <f t="shared" si="0"/>
        <v>0.975299061704428</v>
      </c>
      <c r="J15" s="120">
        <v>0.2776</v>
      </c>
    </row>
    <row r="16" ht="27" customHeight="1" spans="1:10">
      <c r="A16" s="108"/>
      <c r="B16" s="109" t="s">
        <v>132</v>
      </c>
      <c r="C16" s="110"/>
      <c r="D16" s="42">
        <v>47914991.36</v>
      </c>
      <c r="E16" s="42">
        <v>54414991.36</v>
      </c>
      <c r="F16" s="42">
        <v>12011802.12</v>
      </c>
      <c r="G16" s="111">
        <v>53298487.7</v>
      </c>
      <c r="H16" s="124">
        <v>41740094.19</v>
      </c>
      <c r="I16" s="120">
        <f t="shared" si="0"/>
        <v>0.97948169002521</v>
      </c>
      <c r="J16" s="120">
        <v>0.2769</v>
      </c>
    </row>
    <row r="17" ht="27" customHeight="1" spans="1:10">
      <c r="A17" s="108"/>
      <c r="B17" s="109" t="s">
        <v>133</v>
      </c>
      <c r="C17" s="110"/>
      <c r="D17" s="42">
        <v>0</v>
      </c>
      <c r="E17" s="42">
        <v>0</v>
      </c>
      <c r="F17" s="42">
        <v>0</v>
      </c>
      <c r="G17" s="111">
        <v>0</v>
      </c>
      <c r="H17" s="124">
        <v>1101</v>
      </c>
      <c r="I17" s="120">
        <f t="shared" si="0"/>
        <v>0</v>
      </c>
      <c r="J17" s="120">
        <v>-1</v>
      </c>
    </row>
    <row r="18" ht="27" customHeight="1" spans="1:10">
      <c r="A18" s="108"/>
      <c r="B18" s="109" t="s">
        <v>134</v>
      </c>
      <c r="C18" s="110"/>
      <c r="D18" s="42">
        <v>350000</v>
      </c>
      <c r="E18" s="42">
        <v>550000</v>
      </c>
      <c r="F18" s="42">
        <v>63916.8</v>
      </c>
      <c r="G18" s="111">
        <v>308816.8</v>
      </c>
      <c r="H18" s="124">
        <v>218900</v>
      </c>
      <c r="I18" s="120">
        <f t="shared" si="0"/>
        <v>0.561485090909091</v>
      </c>
      <c r="J18" s="120">
        <v>0.4108</v>
      </c>
    </row>
    <row r="19" ht="27" customHeight="1" spans="1:10">
      <c r="A19" s="108"/>
      <c r="B19" s="109" t="s">
        <v>93</v>
      </c>
      <c r="C19" s="110"/>
      <c r="D19" s="42">
        <v>0</v>
      </c>
      <c r="E19" s="42">
        <v>0</v>
      </c>
      <c r="F19" s="42">
        <v>0</v>
      </c>
      <c r="G19" s="111">
        <v>0</v>
      </c>
      <c r="H19" s="124">
        <v>0</v>
      </c>
      <c r="I19" s="120">
        <f t="shared" si="0"/>
        <v>0</v>
      </c>
      <c r="J19" s="120">
        <v>0</v>
      </c>
    </row>
    <row r="20" ht="27" customHeight="1" spans="1:10">
      <c r="A20" s="108"/>
      <c r="B20" s="109" t="s">
        <v>95</v>
      </c>
      <c r="C20" s="110"/>
      <c r="D20" s="42">
        <v>0</v>
      </c>
      <c r="E20" s="42">
        <v>0</v>
      </c>
      <c r="F20" s="42">
        <v>0</v>
      </c>
      <c r="G20" s="111">
        <v>0</v>
      </c>
      <c r="H20" s="124">
        <v>0</v>
      </c>
      <c r="I20" s="120">
        <f t="shared" si="0"/>
        <v>0</v>
      </c>
      <c r="J20" s="120">
        <v>0</v>
      </c>
    </row>
    <row r="21" ht="27" customHeight="1" spans="1:10">
      <c r="A21" s="108"/>
      <c r="B21" s="109" t="s">
        <v>97</v>
      </c>
      <c r="C21" s="110"/>
      <c r="D21" s="42">
        <v>1260000</v>
      </c>
      <c r="E21" s="42">
        <v>1260000</v>
      </c>
      <c r="F21" s="42">
        <v>0</v>
      </c>
      <c r="G21" s="111">
        <v>1280000</v>
      </c>
      <c r="H21" s="124">
        <v>1910000</v>
      </c>
      <c r="I21" s="120">
        <f t="shared" si="0"/>
        <v>1.01587301587302</v>
      </c>
      <c r="J21" s="120">
        <v>-0.3298</v>
      </c>
    </row>
    <row r="22" ht="27" customHeight="1" spans="1:10">
      <c r="A22" s="108"/>
      <c r="B22" s="109" t="s">
        <v>74</v>
      </c>
      <c r="C22" s="110"/>
      <c r="D22" s="42">
        <v>-9401108.36</v>
      </c>
      <c r="E22" s="42">
        <v>-16101108.36</v>
      </c>
      <c r="F22" s="42">
        <f>F6-F14</f>
        <v>5810114.8</v>
      </c>
      <c r="G22" s="42">
        <f>G6-G14</f>
        <v>2709729.85</v>
      </c>
      <c r="H22" s="124">
        <v>-16852241.72</v>
      </c>
      <c r="I22" s="120">
        <f t="shared" si="0"/>
        <v>-0.168294616085672</v>
      </c>
      <c r="J22" s="120">
        <v>1.1608</v>
      </c>
    </row>
    <row r="23" ht="27" customHeight="1" spans="1:10">
      <c r="A23" s="108"/>
      <c r="B23" s="109" t="s">
        <v>75</v>
      </c>
      <c r="C23" s="110"/>
      <c r="D23" s="42">
        <f>D5+D22</f>
        <v>69479205.93</v>
      </c>
      <c r="E23" s="42">
        <f>E5+E22</f>
        <v>62779205.93</v>
      </c>
      <c r="F23" s="42">
        <f>F5+F22</f>
        <v>81590044.14</v>
      </c>
      <c r="G23" s="42">
        <f>G5+G22</f>
        <v>81590044.14</v>
      </c>
      <c r="H23" s="124">
        <v>78880314.29</v>
      </c>
      <c r="I23" s="120">
        <f t="shared" si="0"/>
        <v>1.29963485411036</v>
      </c>
      <c r="J23" s="120">
        <v>0.0344</v>
      </c>
    </row>
    <row r="24" ht="27" customHeight="1" spans="1:10">
      <c r="A24" s="96"/>
      <c r="B24" s="114"/>
      <c r="C24" s="115"/>
      <c r="D24" s="125"/>
      <c r="E24" s="115"/>
      <c r="F24" s="125"/>
      <c r="G24" s="115"/>
      <c r="H24" s="126"/>
      <c r="I24" s="126"/>
      <c r="J24" s="128" t="s">
        <v>135</v>
      </c>
    </row>
  </sheetData>
  <mergeCells count="24">
    <mergeCell ref="B1:D1"/>
    <mergeCell ref="E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rintOptions horizontalCentered="1"/>
  <pageMargins left="1.18110236220472" right="1.18110236220472" top="0.393700787401575" bottom="0.393700787401575" header="0.51181" footer="0.51181"/>
  <pageSetup paperSize="9" scale="80" pageOrder="overThenDown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showGridLines="0" zoomScalePageLayoutView="60" workbookViewId="0">
      <pane topLeftCell="D5" activePane="bottomRight" state="frozen"/>
      <selection activeCell="A1" sqref="A1:D1"/>
    </sheetView>
  </sheetViews>
  <sheetFormatPr defaultColWidth="8" defaultRowHeight="13.5"/>
  <cols>
    <col min="1" max="1" width="8" style="1" hidden="1"/>
    <col min="2" max="2" width="18.2083333333333" style="1"/>
    <col min="3" max="3" width="21.8" style="1"/>
    <col min="4" max="8" width="22.9416666666667" style="1"/>
    <col min="9" max="9" width="11.9" style="1"/>
    <col min="10" max="10" width="12.7583333333333" style="1"/>
  </cols>
  <sheetData>
    <row r="1" ht="39" customHeight="1" spans="1:10">
      <c r="A1" s="2" t="s">
        <v>0</v>
      </c>
      <c r="B1" s="91"/>
      <c r="C1" s="92"/>
      <c r="D1" s="93"/>
      <c r="E1" s="94" t="s">
        <v>136</v>
      </c>
      <c r="F1" s="94"/>
      <c r="G1" s="95"/>
      <c r="H1" s="94"/>
      <c r="I1" s="94"/>
      <c r="J1" s="116"/>
    </row>
    <row r="2" ht="19.5" customHeight="1" spans="1:10">
      <c r="A2" s="96"/>
      <c r="B2" s="97"/>
      <c r="C2" s="97"/>
      <c r="D2" s="97"/>
      <c r="E2" s="97"/>
      <c r="F2" s="98"/>
      <c r="G2" s="97"/>
      <c r="H2" s="97"/>
      <c r="I2" s="117" t="s">
        <v>137</v>
      </c>
      <c r="J2" s="36"/>
    </row>
    <row r="3" ht="21.75" customHeight="1" spans="1:10">
      <c r="A3" s="99"/>
      <c r="B3" s="100" t="s">
        <v>47</v>
      </c>
      <c r="C3" s="100" t="s">
        <v>48</v>
      </c>
      <c r="D3" s="101"/>
      <c r="E3" s="101"/>
      <c r="F3" s="102" t="s">
        <v>0</v>
      </c>
      <c r="G3" s="103"/>
      <c r="H3" s="101"/>
      <c r="I3" s="118"/>
      <c r="J3" s="119" t="s">
        <v>138</v>
      </c>
    </row>
    <row r="4" ht="41.25" customHeight="1" spans="1:10">
      <c r="A4" s="104"/>
      <c r="B4" s="105" t="s">
        <v>50</v>
      </c>
      <c r="C4" s="106"/>
      <c r="D4" s="105" t="s">
        <v>51</v>
      </c>
      <c r="E4" s="105" t="s">
        <v>52</v>
      </c>
      <c r="F4" s="105" t="s">
        <v>53</v>
      </c>
      <c r="G4" s="105" t="s">
        <v>54</v>
      </c>
      <c r="H4" s="107" t="s">
        <v>55</v>
      </c>
      <c r="I4" s="107" t="s">
        <v>56</v>
      </c>
      <c r="J4" s="107" t="s">
        <v>57</v>
      </c>
    </row>
    <row r="5" ht="27" customHeight="1" spans="1:10">
      <c r="A5" s="108"/>
      <c r="B5" s="109" t="s">
        <v>58</v>
      </c>
      <c r="C5" s="110"/>
      <c r="D5" s="42">
        <v>216608349.34</v>
      </c>
      <c r="E5" s="42">
        <v>216608349.34</v>
      </c>
      <c r="F5" s="42">
        <v>225248546.78</v>
      </c>
      <c r="G5" s="42">
        <f>E5</f>
        <v>216608349.34</v>
      </c>
      <c r="H5" s="42">
        <v>212434692.7</v>
      </c>
      <c r="I5" s="120">
        <f t="shared" ref="I5:I29" si="0">IF(E5=0,0,G5/E5)</f>
        <v>1</v>
      </c>
      <c r="J5" s="120">
        <v>0.0196</v>
      </c>
    </row>
    <row r="6" ht="27" customHeight="1" spans="1:10">
      <c r="A6" s="108"/>
      <c r="B6" s="109" t="s">
        <v>81</v>
      </c>
      <c r="C6" s="110"/>
      <c r="D6" s="42">
        <v>39860480.76</v>
      </c>
      <c r="E6" s="42">
        <v>39860480.76</v>
      </c>
      <c r="F6" s="42">
        <v>18857929.69</v>
      </c>
      <c r="G6" s="42">
        <f>G7+G13+G14</f>
        <v>58794307.14</v>
      </c>
      <c r="H6" s="42">
        <v>47830609.56</v>
      </c>
      <c r="I6" s="120">
        <f t="shared" si="0"/>
        <v>1.47500245905213</v>
      </c>
      <c r="J6" s="120">
        <v>0.2292</v>
      </c>
    </row>
    <row r="7" ht="27" customHeight="1" spans="1:10">
      <c r="A7" s="108"/>
      <c r="B7" s="109" t="s">
        <v>82</v>
      </c>
      <c r="C7" s="110"/>
      <c r="D7" s="42">
        <v>39440480.76</v>
      </c>
      <c r="E7" s="42">
        <v>39440480.76</v>
      </c>
      <c r="F7" s="42">
        <v>18397929.69</v>
      </c>
      <c r="G7" s="42">
        <f>SUM(G8:G12)</f>
        <v>58334307.14</v>
      </c>
      <c r="H7" s="42">
        <v>46550609.56</v>
      </c>
      <c r="I7" s="120">
        <f t="shared" si="0"/>
        <v>1.47904655358973</v>
      </c>
      <c r="J7" s="120">
        <v>0.2531</v>
      </c>
    </row>
    <row r="8" ht="27" customHeight="1" spans="1:10">
      <c r="A8" s="108"/>
      <c r="B8" s="109" t="s">
        <v>139</v>
      </c>
      <c r="C8" s="110"/>
      <c r="D8" s="42">
        <v>35041503.45</v>
      </c>
      <c r="E8" s="42">
        <v>35041503.45</v>
      </c>
      <c r="F8" s="42">
        <v>14401028.2</v>
      </c>
      <c r="G8" s="111">
        <v>53839311.24</v>
      </c>
      <c r="H8" s="42">
        <v>41567852.75</v>
      </c>
      <c r="I8" s="120">
        <f t="shared" si="0"/>
        <v>1.5364441002602</v>
      </c>
      <c r="J8" s="120">
        <v>0.2952</v>
      </c>
    </row>
    <row r="9" ht="27" customHeight="1" spans="1:10">
      <c r="A9" s="108"/>
      <c r="B9" s="109" t="s">
        <v>61</v>
      </c>
      <c r="C9" s="110"/>
      <c r="D9" s="42">
        <v>3160445.86</v>
      </c>
      <c r="E9" s="42">
        <v>3160445.86</v>
      </c>
      <c r="F9" s="42">
        <v>3927407.6</v>
      </c>
      <c r="G9" s="111">
        <v>3930282.83</v>
      </c>
      <c r="H9" s="42">
        <v>3561743.81</v>
      </c>
      <c r="I9" s="120">
        <f t="shared" si="0"/>
        <v>1.24358492570412</v>
      </c>
      <c r="J9" s="120">
        <v>0.1035</v>
      </c>
    </row>
    <row r="10" ht="27" customHeight="1" spans="1:10">
      <c r="A10" s="108"/>
      <c r="B10" s="109" t="s">
        <v>62</v>
      </c>
      <c r="C10" s="110"/>
      <c r="D10" s="42">
        <v>0</v>
      </c>
      <c r="E10" s="42">
        <v>0</v>
      </c>
      <c r="F10" s="42">
        <v>0</v>
      </c>
      <c r="G10" s="111">
        <v>0</v>
      </c>
      <c r="H10" s="42">
        <v>0</v>
      </c>
      <c r="I10" s="120">
        <f t="shared" si="0"/>
        <v>0</v>
      </c>
      <c r="J10" s="120">
        <v>0</v>
      </c>
    </row>
    <row r="11" ht="27" customHeight="1" spans="1:10">
      <c r="A11" s="108"/>
      <c r="B11" s="109" t="s">
        <v>119</v>
      </c>
      <c r="C11" s="110"/>
      <c r="D11" s="42">
        <v>0</v>
      </c>
      <c r="E11" s="42">
        <v>0</v>
      </c>
      <c r="F11" s="42">
        <v>0</v>
      </c>
      <c r="G11" s="111">
        <v>0</v>
      </c>
      <c r="H11" s="42">
        <v>0</v>
      </c>
      <c r="I11" s="120">
        <f t="shared" si="0"/>
        <v>0</v>
      </c>
      <c r="J11" s="120">
        <v>0</v>
      </c>
    </row>
    <row r="12" ht="27" customHeight="1" spans="1:10">
      <c r="A12" s="108"/>
      <c r="B12" s="109" t="s">
        <v>120</v>
      </c>
      <c r="C12" s="110"/>
      <c r="D12" s="42">
        <v>1238531.45</v>
      </c>
      <c r="E12" s="42">
        <v>1238531.45</v>
      </c>
      <c r="F12" s="42">
        <v>69493.89</v>
      </c>
      <c r="G12" s="111">
        <v>564713.07</v>
      </c>
      <c r="H12" s="42">
        <v>1421013</v>
      </c>
      <c r="I12" s="120">
        <f t="shared" si="0"/>
        <v>0.455953758784244</v>
      </c>
      <c r="J12" s="120">
        <v>-0.6026</v>
      </c>
    </row>
    <row r="13" ht="27" customHeight="1" spans="1:10">
      <c r="A13" s="108"/>
      <c r="B13" s="109" t="s">
        <v>84</v>
      </c>
      <c r="C13" s="110"/>
      <c r="D13" s="42">
        <v>420000</v>
      </c>
      <c r="E13" s="42">
        <v>420000</v>
      </c>
      <c r="F13" s="42">
        <v>460000</v>
      </c>
      <c r="G13" s="111">
        <v>460000</v>
      </c>
      <c r="H13" s="42">
        <v>1280000</v>
      </c>
      <c r="I13" s="120">
        <f t="shared" si="0"/>
        <v>1.0952380952381</v>
      </c>
      <c r="J13" s="120">
        <v>-0.6406</v>
      </c>
    </row>
    <row r="14" ht="27" customHeight="1" spans="1:10">
      <c r="A14" s="108"/>
      <c r="B14" s="109" t="s">
        <v>86</v>
      </c>
      <c r="C14" s="110"/>
      <c r="D14" s="42">
        <v>0</v>
      </c>
      <c r="E14" s="42">
        <v>0</v>
      </c>
      <c r="F14" s="42">
        <v>0</v>
      </c>
      <c r="G14" s="111">
        <v>0</v>
      </c>
      <c r="H14" s="42">
        <v>0</v>
      </c>
      <c r="I14" s="120">
        <f t="shared" si="0"/>
        <v>0</v>
      </c>
      <c r="J14" s="120">
        <v>0</v>
      </c>
    </row>
    <row r="15" ht="27" customHeight="1" spans="1:10">
      <c r="A15" s="108"/>
      <c r="B15" s="109" t="s">
        <v>88</v>
      </c>
      <c r="C15" s="110"/>
      <c r="D15" s="42">
        <v>30431698.48</v>
      </c>
      <c r="E15" s="42">
        <v>42945632.48</v>
      </c>
      <c r="F15" s="42">
        <v>7875534.89</v>
      </c>
      <c r="G15" s="42">
        <f>G16+G26+G27</f>
        <v>39171714.9</v>
      </c>
      <c r="H15" s="42">
        <v>43648526.92</v>
      </c>
      <c r="I15" s="120">
        <f t="shared" si="0"/>
        <v>0.912123367102405</v>
      </c>
      <c r="J15" s="120">
        <v>-0.1026</v>
      </c>
    </row>
    <row r="16" ht="27" customHeight="1" spans="1:10">
      <c r="A16" s="108"/>
      <c r="B16" s="109" t="s">
        <v>89</v>
      </c>
      <c r="C16" s="110"/>
      <c r="D16" s="42">
        <v>28681698.48</v>
      </c>
      <c r="E16" s="42">
        <v>41195632.48</v>
      </c>
      <c r="F16" s="42">
        <v>7875534.89</v>
      </c>
      <c r="G16" s="42">
        <f>SUM(G17:G25)</f>
        <v>37091714.9</v>
      </c>
      <c r="H16" s="42">
        <v>41518526.92</v>
      </c>
      <c r="I16" s="120">
        <f t="shared" si="0"/>
        <v>0.900379789483936</v>
      </c>
      <c r="J16" s="120">
        <v>-0.1066</v>
      </c>
    </row>
    <row r="17" ht="27" customHeight="1" spans="1:10">
      <c r="A17" s="108"/>
      <c r="B17" s="109" t="s">
        <v>140</v>
      </c>
      <c r="C17" s="110"/>
      <c r="D17" s="42">
        <v>9513956.64</v>
      </c>
      <c r="E17" s="42">
        <v>12647890.64</v>
      </c>
      <c r="F17" s="42">
        <v>1995284.6</v>
      </c>
      <c r="G17" s="111">
        <v>10607057.2</v>
      </c>
      <c r="H17" s="42">
        <v>11115274.24</v>
      </c>
      <c r="I17" s="120">
        <f t="shared" si="0"/>
        <v>0.838642387249484</v>
      </c>
      <c r="J17" s="120">
        <v>-0.0457</v>
      </c>
    </row>
    <row r="18" ht="27" customHeight="1" spans="1:10">
      <c r="A18" s="108"/>
      <c r="B18" s="109" t="s">
        <v>141</v>
      </c>
      <c r="C18" s="110"/>
      <c r="D18" s="42">
        <v>1276005.5</v>
      </c>
      <c r="E18" s="42">
        <v>2276005.5</v>
      </c>
      <c r="F18" s="42">
        <v>104963</v>
      </c>
      <c r="G18" s="111">
        <v>1835077</v>
      </c>
      <c r="H18" s="42">
        <v>1477655</v>
      </c>
      <c r="I18" s="120">
        <f t="shared" si="0"/>
        <v>0.806270898730253</v>
      </c>
      <c r="J18" s="120">
        <v>0.2419</v>
      </c>
    </row>
    <row r="19" ht="27" customHeight="1" spans="1:10">
      <c r="A19" s="108"/>
      <c r="B19" s="112" t="s">
        <v>92</v>
      </c>
      <c r="C19" s="113"/>
      <c r="D19" s="42">
        <v>20000</v>
      </c>
      <c r="E19" s="42">
        <v>0</v>
      </c>
      <c r="F19" s="42">
        <v>0</v>
      </c>
      <c r="G19" s="111">
        <v>0</v>
      </c>
      <c r="H19" s="42">
        <v>20000</v>
      </c>
      <c r="I19" s="120">
        <f t="shared" si="0"/>
        <v>0</v>
      </c>
      <c r="J19" s="120">
        <v>-1</v>
      </c>
    </row>
    <row r="20" ht="27" customHeight="1" spans="1:10">
      <c r="A20" s="108"/>
      <c r="B20" s="109" t="s">
        <v>142</v>
      </c>
      <c r="C20" s="110"/>
      <c r="D20" s="42">
        <v>0</v>
      </c>
      <c r="E20" s="42">
        <v>0</v>
      </c>
      <c r="F20" s="42">
        <v>0</v>
      </c>
      <c r="G20" s="111">
        <v>0</v>
      </c>
      <c r="H20" s="42">
        <v>0</v>
      </c>
      <c r="I20" s="120">
        <f t="shared" si="0"/>
        <v>0</v>
      </c>
      <c r="J20" s="120">
        <v>0</v>
      </c>
    </row>
    <row r="21" ht="27" customHeight="1" spans="1:10">
      <c r="A21" s="108"/>
      <c r="B21" s="109" t="s">
        <v>143</v>
      </c>
      <c r="C21" s="110"/>
      <c r="D21" s="42">
        <v>3000000</v>
      </c>
      <c r="E21" s="42">
        <v>3000000</v>
      </c>
      <c r="F21" s="42">
        <v>1139588.91</v>
      </c>
      <c r="G21" s="111">
        <v>2963041.12</v>
      </c>
      <c r="H21" s="42">
        <v>11932933.22</v>
      </c>
      <c r="I21" s="120">
        <f t="shared" si="0"/>
        <v>0.987680373333333</v>
      </c>
      <c r="J21" s="120">
        <v>-0.7517</v>
      </c>
    </row>
    <row r="22" ht="27" customHeight="1" spans="1:10">
      <c r="A22" s="108"/>
      <c r="B22" s="109" t="s">
        <v>144</v>
      </c>
      <c r="C22" s="110"/>
      <c r="D22" s="42">
        <v>0</v>
      </c>
      <c r="E22" s="42">
        <v>0</v>
      </c>
      <c r="F22" s="42">
        <v>0</v>
      </c>
      <c r="G22" s="111">
        <v>64950</v>
      </c>
      <c r="H22" s="42">
        <v>1197600</v>
      </c>
      <c r="I22" s="120">
        <f t="shared" si="0"/>
        <v>0</v>
      </c>
      <c r="J22" s="120">
        <v>-0.9458</v>
      </c>
    </row>
    <row r="23" ht="27" customHeight="1" spans="1:10">
      <c r="A23" s="108"/>
      <c r="B23" s="109" t="s">
        <v>145</v>
      </c>
      <c r="C23" s="110"/>
      <c r="D23" s="42">
        <v>8749081.34</v>
      </c>
      <c r="E23" s="42">
        <v>11849081.34</v>
      </c>
      <c r="F23" s="42">
        <v>3240598.38</v>
      </c>
      <c r="G23" s="111">
        <v>11573855.3</v>
      </c>
      <c r="H23" s="42">
        <v>11189902.3</v>
      </c>
      <c r="I23" s="120">
        <f t="shared" si="0"/>
        <v>0.976772373139942</v>
      </c>
      <c r="J23" s="120">
        <v>0.0343</v>
      </c>
    </row>
    <row r="24" ht="27" customHeight="1" spans="1:10">
      <c r="A24" s="108"/>
      <c r="B24" s="109" t="s">
        <v>146</v>
      </c>
      <c r="C24" s="110"/>
      <c r="D24" s="42">
        <v>6122655</v>
      </c>
      <c r="E24" s="42">
        <v>11422655</v>
      </c>
      <c r="F24" s="42">
        <v>1395100</v>
      </c>
      <c r="G24" s="111">
        <v>9975014.28</v>
      </c>
      <c r="H24" s="42">
        <v>4585162.16</v>
      </c>
      <c r="I24" s="120">
        <f t="shared" si="0"/>
        <v>0.87326582830349</v>
      </c>
      <c r="J24" s="120">
        <v>1.1755</v>
      </c>
    </row>
    <row r="25" ht="27" customHeight="1" spans="1:10">
      <c r="A25" s="108"/>
      <c r="B25" s="109" t="s">
        <v>147</v>
      </c>
      <c r="C25" s="110"/>
      <c r="D25" s="42">
        <v>0</v>
      </c>
      <c r="E25" s="42">
        <v>0</v>
      </c>
      <c r="F25" s="42">
        <v>0</v>
      </c>
      <c r="G25" s="111">
        <v>72720</v>
      </c>
      <c r="H25" s="42">
        <v>0</v>
      </c>
      <c r="I25" s="120">
        <f t="shared" si="0"/>
        <v>0</v>
      </c>
      <c r="J25" s="120">
        <v>1</v>
      </c>
    </row>
    <row r="26" ht="27" customHeight="1" spans="1:10">
      <c r="A26" s="108"/>
      <c r="B26" s="109" t="s">
        <v>95</v>
      </c>
      <c r="C26" s="110"/>
      <c r="D26" s="42">
        <v>0</v>
      </c>
      <c r="E26" s="42">
        <v>0</v>
      </c>
      <c r="F26" s="42">
        <v>0</v>
      </c>
      <c r="G26" s="111">
        <v>0</v>
      </c>
      <c r="H26" s="42">
        <v>0</v>
      </c>
      <c r="I26" s="120">
        <f t="shared" si="0"/>
        <v>0</v>
      </c>
      <c r="J26" s="120">
        <v>0</v>
      </c>
    </row>
    <row r="27" ht="27" customHeight="1" spans="1:10">
      <c r="A27" s="108"/>
      <c r="B27" s="109" t="s">
        <v>97</v>
      </c>
      <c r="C27" s="110"/>
      <c r="D27" s="42">
        <v>1750000</v>
      </c>
      <c r="E27" s="42">
        <v>1750000</v>
      </c>
      <c r="F27" s="42">
        <v>0</v>
      </c>
      <c r="G27" s="111">
        <v>2080000</v>
      </c>
      <c r="H27" s="42">
        <v>2130000</v>
      </c>
      <c r="I27" s="120">
        <f t="shared" si="0"/>
        <v>1.18857142857143</v>
      </c>
      <c r="J27" s="120">
        <v>-0.0235</v>
      </c>
    </row>
    <row r="28" ht="27" customHeight="1" spans="1:10">
      <c r="A28" s="108"/>
      <c r="B28" s="109" t="s">
        <v>74</v>
      </c>
      <c r="C28" s="110"/>
      <c r="D28" s="42">
        <v>9428782.28</v>
      </c>
      <c r="E28" s="42">
        <v>-3085151.72</v>
      </c>
      <c r="F28" s="42">
        <f>F6-F15</f>
        <v>10982394.8</v>
      </c>
      <c r="G28" s="42">
        <f>G6-G15</f>
        <v>19622592.24</v>
      </c>
      <c r="H28" s="42">
        <v>4182082.64</v>
      </c>
      <c r="I28" s="120">
        <f t="shared" si="0"/>
        <v>-6.36033298226254</v>
      </c>
      <c r="J28" s="120">
        <v>3.6921</v>
      </c>
    </row>
    <row r="29" ht="27" customHeight="1" spans="1:10">
      <c r="A29" s="108"/>
      <c r="B29" s="109" t="s">
        <v>75</v>
      </c>
      <c r="C29" s="110"/>
      <c r="D29" s="42">
        <f>D5+D28</f>
        <v>226037131.62</v>
      </c>
      <c r="E29" s="42">
        <f>E5+E28</f>
        <v>213523197.62</v>
      </c>
      <c r="F29" s="42">
        <f>F5+F28</f>
        <v>236230941.58</v>
      </c>
      <c r="G29" s="42">
        <f>G5+G28</f>
        <v>236230941.58</v>
      </c>
      <c r="H29" s="42">
        <v>216616775.34</v>
      </c>
      <c r="I29" s="120">
        <f t="shared" si="0"/>
        <v>1.10634790136673</v>
      </c>
      <c r="J29" s="120">
        <v>0.0905</v>
      </c>
    </row>
    <row r="30" ht="27" customHeight="1" spans="1:10">
      <c r="A30" s="96"/>
      <c r="B30" s="114"/>
      <c r="C30" s="115"/>
      <c r="D30" s="115"/>
      <c r="E30" s="115"/>
      <c r="F30" s="115"/>
      <c r="G30" s="115"/>
      <c r="H30" s="115"/>
      <c r="I30" s="115"/>
      <c r="J30" s="121" t="s">
        <v>148</v>
      </c>
    </row>
  </sheetData>
  <mergeCells count="30">
    <mergeCell ref="A1:D1"/>
    <mergeCell ref="E1:I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zoomScalePageLayoutView="60" workbookViewId="0">
      <pane topLeftCell="D26" activePane="bottomRight" state="frozen"/>
      <selection activeCell="A1" sqref="A1:B1"/>
    </sheetView>
  </sheetViews>
  <sheetFormatPr defaultColWidth="8" defaultRowHeight="13.5"/>
  <cols>
    <col min="1" max="1" width="25.9583333333333" style="1"/>
    <col min="2" max="2" width="21.8" style="1"/>
    <col min="3" max="3" width="6.45" style="1"/>
    <col min="4" max="7" width="21.5083333333333" style="1"/>
    <col min="8" max="8" width="16.925" style="1"/>
    <col min="9" max="9" width="15.775" style="1"/>
  </cols>
  <sheetData>
    <row r="1" ht="38.25" customHeight="1" spans="1:9">
      <c r="A1" s="2" t="s">
        <v>0</v>
      </c>
      <c r="B1" s="58"/>
      <c r="C1" s="3" t="s">
        <v>149</v>
      </c>
      <c r="D1" s="3"/>
      <c r="E1" s="3"/>
      <c r="F1" s="3"/>
      <c r="G1" s="3"/>
      <c r="H1" s="3"/>
      <c r="I1" s="3"/>
    </row>
    <row r="2" ht="23.25" customHeight="1" spans="1:9">
      <c r="A2" s="59" t="s">
        <v>150</v>
      </c>
      <c r="B2" s="59" t="s">
        <v>48</v>
      </c>
      <c r="C2" s="60"/>
      <c r="D2" s="60"/>
      <c r="E2" s="61"/>
      <c r="F2" s="61"/>
      <c r="G2" s="61"/>
      <c r="H2" s="62" t="s">
        <v>151</v>
      </c>
      <c r="I2" s="62"/>
    </row>
    <row r="3" ht="41.25" customHeight="1" spans="1:9">
      <c r="A3" s="38" t="s">
        <v>152</v>
      </c>
      <c r="B3" s="8"/>
      <c r="C3" s="8" t="s">
        <v>153</v>
      </c>
      <c r="D3" s="38" t="s">
        <v>51</v>
      </c>
      <c r="E3" s="38" t="s">
        <v>52</v>
      </c>
      <c r="F3" s="38" t="s">
        <v>154</v>
      </c>
      <c r="G3" s="38" t="s">
        <v>155</v>
      </c>
      <c r="H3" s="8" t="s">
        <v>156</v>
      </c>
      <c r="I3" s="8" t="s">
        <v>157</v>
      </c>
    </row>
    <row r="4" ht="27" customHeight="1" spans="1:9">
      <c r="A4" s="63" t="s">
        <v>158</v>
      </c>
      <c r="B4" s="64"/>
      <c r="C4" s="65" t="s">
        <v>159</v>
      </c>
      <c r="D4" s="65" t="s">
        <v>159</v>
      </c>
      <c r="E4" s="65" t="s">
        <v>159</v>
      </c>
      <c r="F4" s="65" t="s">
        <v>159</v>
      </c>
      <c r="G4" s="65" t="s">
        <v>159</v>
      </c>
      <c r="H4" s="65" t="s">
        <v>159</v>
      </c>
      <c r="I4" s="65" t="s">
        <v>159</v>
      </c>
    </row>
    <row r="5" ht="27" customHeight="1" spans="1:9">
      <c r="A5" s="63" t="s">
        <v>160</v>
      </c>
      <c r="B5" s="64"/>
      <c r="C5" s="66" t="s">
        <v>161</v>
      </c>
      <c r="D5" s="67">
        <v>121228</v>
      </c>
      <c r="E5" s="67">
        <v>121228</v>
      </c>
      <c r="F5" s="67">
        <f>F6+F8+F9</f>
        <v>120086</v>
      </c>
      <c r="G5" s="67">
        <v>117386</v>
      </c>
      <c r="H5" s="68">
        <f t="shared" ref="H5:H13" si="0">IF(E5=0,0,F5/E5)</f>
        <v>0.990579734054839</v>
      </c>
      <c r="I5" s="68">
        <v>0.023</v>
      </c>
    </row>
    <row r="6" ht="27" customHeight="1" spans="1:9">
      <c r="A6" s="63" t="s">
        <v>162</v>
      </c>
      <c r="B6" s="64"/>
      <c r="C6" s="69" t="s">
        <v>161</v>
      </c>
      <c r="D6" s="67">
        <v>92927</v>
      </c>
      <c r="E6" s="67">
        <v>92927</v>
      </c>
      <c r="F6" s="70">
        <v>92260</v>
      </c>
      <c r="G6" s="67">
        <v>90954</v>
      </c>
      <c r="H6" s="68">
        <f t="shared" si="0"/>
        <v>0.992822322898619</v>
      </c>
      <c r="I6" s="68">
        <v>0.0144</v>
      </c>
    </row>
    <row r="7" ht="27" customHeight="1" spans="1:9">
      <c r="A7" s="63" t="s">
        <v>163</v>
      </c>
      <c r="B7" s="64"/>
      <c r="C7" s="69" t="s">
        <v>161</v>
      </c>
      <c r="D7" s="67">
        <v>46751</v>
      </c>
      <c r="E7" s="67">
        <v>46751</v>
      </c>
      <c r="F7" s="70">
        <v>42237</v>
      </c>
      <c r="G7" s="67">
        <v>45923</v>
      </c>
      <c r="H7" s="68">
        <f t="shared" si="0"/>
        <v>0.903445915595388</v>
      </c>
      <c r="I7" s="68">
        <v>-0.0803</v>
      </c>
    </row>
    <row r="8" ht="27" customHeight="1" spans="1:9">
      <c r="A8" s="63" t="s">
        <v>164</v>
      </c>
      <c r="B8" s="64"/>
      <c r="C8" s="69" t="s">
        <v>161</v>
      </c>
      <c r="D8" s="67">
        <v>23</v>
      </c>
      <c r="E8" s="67">
        <v>23</v>
      </c>
      <c r="F8" s="70">
        <v>23</v>
      </c>
      <c r="G8" s="67">
        <v>29</v>
      </c>
      <c r="H8" s="68">
        <f t="shared" si="0"/>
        <v>1</v>
      </c>
      <c r="I8" s="68">
        <v>-0.2069</v>
      </c>
    </row>
    <row r="9" ht="27" customHeight="1" spans="1:9">
      <c r="A9" s="63" t="s">
        <v>165</v>
      </c>
      <c r="B9" s="64"/>
      <c r="C9" s="69" t="s">
        <v>161</v>
      </c>
      <c r="D9" s="67">
        <v>28278</v>
      </c>
      <c r="E9" s="67">
        <v>28278</v>
      </c>
      <c r="F9" s="70">
        <v>27803</v>
      </c>
      <c r="G9" s="67">
        <v>26403</v>
      </c>
      <c r="H9" s="68">
        <f t="shared" si="0"/>
        <v>0.983202489567862</v>
      </c>
      <c r="I9" s="68">
        <v>0.053</v>
      </c>
    </row>
    <row r="10" ht="27" customHeight="1" spans="1:9">
      <c r="A10" s="63" t="s">
        <v>166</v>
      </c>
      <c r="B10" s="64"/>
      <c r="C10" s="69" t="s">
        <v>161</v>
      </c>
      <c r="D10" s="67">
        <v>2227</v>
      </c>
      <c r="E10" s="67">
        <v>2227</v>
      </c>
      <c r="F10" s="70">
        <v>1861</v>
      </c>
      <c r="G10" s="67">
        <v>1958</v>
      </c>
      <c r="H10" s="68">
        <f t="shared" si="0"/>
        <v>0.835653345307589</v>
      </c>
      <c r="I10" s="90">
        <v>-0.05</v>
      </c>
    </row>
    <row r="11" ht="27" customHeight="1" spans="1:9">
      <c r="A11" s="63" t="s">
        <v>167</v>
      </c>
      <c r="B11" s="64"/>
      <c r="C11" s="69" t="s">
        <v>161</v>
      </c>
      <c r="D11" s="67">
        <v>345</v>
      </c>
      <c r="E11" s="67">
        <v>345</v>
      </c>
      <c r="F11" s="70">
        <v>432</v>
      </c>
      <c r="G11" s="67">
        <v>331</v>
      </c>
      <c r="H11" s="68">
        <f t="shared" si="0"/>
        <v>1.25217391304348</v>
      </c>
      <c r="I11" s="90">
        <v>0.31</v>
      </c>
    </row>
    <row r="12" ht="27" customHeight="1" spans="1:9">
      <c r="A12" s="63" t="s">
        <v>168</v>
      </c>
      <c r="B12" s="64"/>
      <c r="C12" s="69" t="s">
        <v>161</v>
      </c>
      <c r="D12" s="67">
        <v>64852</v>
      </c>
      <c r="E12" s="67">
        <v>64852</v>
      </c>
      <c r="F12" s="70">
        <v>66455</v>
      </c>
      <c r="G12" s="67">
        <v>62514</v>
      </c>
      <c r="H12" s="68">
        <f t="shared" si="0"/>
        <v>1.02471781903411</v>
      </c>
      <c r="I12" s="68">
        <v>0.063</v>
      </c>
    </row>
    <row r="13" ht="27" customHeight="1" spans="1:9">
      <c r="A13" s="63" t="s">
        <v>169</v>
      </c>
      <c r="B13" s="64"/>
      <c r="C13" s="69" t="s">
        <v>161</v>
      </c>
      <c r="D13" s="67">
        <v>26026</v>
      </c>
      <c r="E13" s="67">
        <v>26026</v>
      </c>
      <c r="F13" s="70">
        <v>23144</v>
      </c>
      <c r="G13" s="67">
        <v>24885</v>
      </c>
      <c r="H13" s="68">
        <f t="shared" si="0"/>
        <v>0.889264581572274</v>
      </c>
      <c r="I13" s="68">
        <v>-0.07</v>
      </c>
    </row>
    <row r="14" ht="27" customHeight="1" spans="1:9">
      <c r="A14" s="63" t="s">
        <v>170</v>
      </c>
      <c r="B14" s="64"/>
      <c r="C14" s="65" t="s">
        <v>159</v>
      </c>
      <c r="D14" s="65" t="s">
        <v>159</v>
      </c>
      <c r="E14" s="65" t="s">
        <v>159</v>
      </c>
      <c r="F14" s="65" t="s">
        <v>159</v>
      </c>
      <c r="G14" s="65" t="s">
        <v>159</v>
      </c>
      <c r="H14" s="65" t="s">
        <v>159</v>
      </c>
      <c r="I14" s="65" t="s">
        <v>159</v>
      </c>
    </row>
    <row r="15" ht="27" customHeight="1" spans="1:9">
      <c r="A15" s="63" t="s">
        <v>171</v>
      </c>
      <c r="B15" s="71"/>
      <c r="C15" s="69" t="s">
        <v>80</v>
      </c>
      <c r="D15" s="72">
        <v>1570253433.32</v>
      </c>
      <c r="E15" s="72">
        <v>1570253433.32</v>
      </c>
      <c r="F15" s="73">
        <v>2105790000</v>
      </c>
      <c r="G15" s="72">
        <v>1622950000</v>
      </c>
      <c r="H15" s="68">
        <f>IF(E15=0,0,F15/E15)</f>
        <v>1.34105104011631</v>
      </c>
      <c r="I15" s="68">
        <v>0.2975</v>
      </c>
    </row>
    <row r="16" ht="27" customHeight="1" spans="1:9">
      <c r="A16" s="63" t="s">
        <v>172</v>
      </c>
      <c r="B16" s="71"/>
      <c r="C16" s="69" t="s">
        <v>80</v>
      </c>
      <c r="D16" s="72">
        <v>2622629365.56</v>
      </c>
      <c r="E16" s="72">
        <v>2622629365.56</v>
      </c>
      <c r="F16" s="73">
        <v>3361140000</v>
      </c>
      <c r="G16" s="72">
        <v>2628700000</v>
      </c>
      <c r="H16" s="68">
        <f>IF(E16=0,0,F16/E16)</f>
        <v>1.28159168967526</v>
      </c>
      <c r="I16" s="68">
        <v>0.2786</v>
      </c>
    </row>
    <row r="17" ht="27" customHeight="1" spans="1:9">
      <c r="A17" s="63" t="s">
        <v>173</v>
      </c>
      <c r="B17" s="64"/>
      <c r="C17" s="69" t="s">
        <v>80</v>
      </c>
      <c r="D17" s="72">
        <v>1052375932.24</v>
      </c>
      <c r="E17" s="72">
        <v>1052375932.24</v>
      </c>
      <c r="F17" s="73">
        <v>1255350000</v>
      </c>
      <c r="G17" s="72">
        <v>1005750000</v>
      </c>
      <c r="H17" s="68">
        <f>IF(E17=0,0,F17/E17)</f>
        <v>1.19287220615923</v>
      </c>
      <c r="I17" s="68">
        <v>0.2482</v>
      </c>
    </row>
    <row r="18" ht="27" customHeight="1" spans="1:9">
      <c r="A18" s="63" t="s">
        <v>174</v>
      </c>
      <c r="B18" s="64"/>
      <c r="C18" s="69" t="s">
        <v>175</v>
      </c>
      <c r="D18" s="72">
        <v>22.61</v>
      </c>
      <c r="E18" s="72">
        <v>22.61</v>
      </c>
      <c r="F18" s="72">
        <f>IF(F16=0,0,(F21+F25)/F16*100)</f>
        <v>24.3745867128415</v>
      </c>
      <c r="G18" s="72">
        <f>IF(G16=0,0,(G21+G25)/G16*100)</f>
        <v>15.0416176372351</v>
      </c>
      <c r="H18" s="68">
        <f>IF(E18=0,0,F18/E18)</f>
        <v>1.07804452511462</v>
      </c>
      <c r="I18" s="68">
        <v>0.6203</v>
      </c>
    </row>
    <row r="19" ht="27" customHeight="1" spans="1:9">
      <c r="A19" s="63" t="s">
        <v>176</v>
      </c>
      <c r="B19" s="64"/>
      <c r="C19" s="69" t="s">
        <v>177</v>
      </c>
      <c r="D19" s="72">
        <v>40440.22</v>
      </c>
      <c r="E19" s="72">
        <v>40440.22</v>
      </c>
      <c r="F19" s="72">
        <f>IF(F12=0,0,F16/F12)</f>
        <v>50577.6841471673</v>
      </c>
      <c r="G19" s="72">
        <f>IF(G12=0,0,G16/G12)</f>
        <v>42049.7808490898</v>
      </c>
      <c r="H19" s="68">
        <f>IF(E19=0,0,F19/E19)</f>
        <v>1.25067776948709</v>
      </c>
      <c r="I19" s="68">
        <v>0.2028</v>
      </c>
    </row>
    <row r="20" ht="27" customHeight="1" spans="1:9">
      <c r="A20" s="63" t="s">
        <v>178</v>
      </c>
      <c r="B20" s="64"/>
      <c r="C20" s="69" t="s">
        <v>159</v>
      </c>
      <c r="D20" s="65" t="s">
        <v>159</v>
      </c>
      <c r="E20" s="65" t="s">
        <v>159</v>
      </c>
      <c r="F20" s="65" t="s">
        <v>159</v>
      </c>
      <c r="G20" s="65" t="s">
        <v>159</v>
      </c>
      <c r="H20" s="65" t="s">
        <v>159</v>
      </c>
      <c r="I20" s="65" t="s">
        <v>159</v>
      </c>
    </row>
    <row r="21" ht="27" customHeight="1" spans="1:9">
      <c r="A21" s="63" t="s">
        <v>179</v>
      </c>
      <c r="B21" s="64"/>
      <c r="C21" s="69" t="s">
        <v>80</v>
      </c>
      <c r="D21" s="72">
        <v>563549209.92</v>
      </c>
      <c r="E21" s="72">
        <v>563549209.92</v>
      </c>
      <c r="F21" s="73">
        <v>674543983.84</v>
      </c>
      <c r="G21" s="72">
        <v>393769002.83</v>
      </c>
      <c r="H21" s="68">
        <f>IF(E21=0,0,F21/E21)</f>
        <v>1.1969566667226</v>
      </c>
      <c r="I21" s="68">
        <v>0.713</v>
      </c>
    </row>
    <row r="22" ht="27" customHeight="1" spans="1:9">
      <c r="A22" s="63" t="s">
        <v>180</v>
      </c>
      <c r="B22" s="64"/>
      <c r="C22" s="69" t="s">
        <v>159</v>
      </c>
      <c r="D22" s="65" t="s">
        <v>159</v>
      </c>
      <c r="E22" s="65" t="s">
        <v>159</v>
      </c>
      <c r="F22" s="65" t="s">
        <v>159</v>
      </c>
      <c r="G22" s="65" t="s">
        <v>159</v>
      </c>
      <c r="H22" s="65" t="s">
        <v>159</v>
      </c>
      <c r="I22" s="65" t="s">
        <v>159</v>
      </c>
    </row>
    <row r="23" ht="27" customHeight="1" spans="1:9">
      <c r="A23" s="63" t="s">
        <v>181</v>
      </c>
      <c r="B23" s="64"/>
      <c r="C23" s="66" t="s">
        <v>80</v>
      </c>
      <c r="D23" s="72">
        <v>205970000</v>
      </c>
      <c r="E23" s="72">
        <v>205970000</v>
      </c>
      <c r="F23" s="73">
        <v>119850000</v>
      </c>
      <c r="G23" s="72">
        <v>170850000</v>
      </c>
      <c r="H23" s="68">
        <f t="shared" ref="H23:H28" si="1">IF(E23=0,0,F23/E23)</f>
        <v>0.581880856435403</v>
      </c>
      <c r="I23" s="68">
        <v>-0.2985</v>
      </c>
    </row>
    <row r="24" ht="27" customHeight="1" spans="1:9">
      <c r="A24" s="63" t="s">
        <v>182</v>
      </c>
      <c r="B24" s="64"/>
      <c r="C24" s="66" t="s">
        <v>80</v>
      </c>
      <c r="D24" s="72">
        <v>27000000</v>
      </c>
      <c r="E24" s="72">
        <v>27000000</v>
      </c>
      <c r="F24" s="73">
        <v>131630000</v>
      </c>
      <c r="G24" s="72">
        <v>53910000</v>
      </c>
      <c r="H24" s="68">
        <f t="shared" si="1"/>
        <v>4.87518518518519</v>
      </c>
      <c r="I24" s="68">
        <v>1.4417</v>
      </c>
    </row>
    <row r="25" ht="27" customHeight="1" spans="1:9">
      <c r="A25" s="63" t="s">
        <v>183</v>
      </c>
      <c r="B25" s="64"/>
      <c r="C25" s="66" t="s">
        <v>80</v>
      </c>
      <c r="D25" s="72">
        <v>29360000</v>
      </c>
      <c r="E25" s="72">
        <v>29360000</v>
      </c>
      <c r="F25" s="73">
        <v>144720000</v>
      </c>
      <c r="G25" s="72">
        <v>1630000</v>
      </c>
      <c r="H25" s="68">
        <f t="shared" si="1"/>
        <v>4.9291553133515</v>
      </c>
      <c r="I25" s="68">
        <v>87.7853</v>
      </c>
    </row>
    <row r="26" ht="27" customHeight="1" spans="1:9">
      <c r="A26" s="63" t="s">
        <v>184</v>
      </c>
      <c r="B26" s="64"/>
      <c r="C26" s="66" t="s">
        <v>80</v>
      </c>
      <c r="D26" s="72">
        <v>208330000</v>
      </c>
      <c r="E26" s="72">
        <v>208330000</v>
      </c>
      <c r="F26" s="73">
        <v>132940000</v>
      </c>
      <c r="G26" s="72">
        <v>118570000</v>
      </c>
      <c r="H26" s="68">
        <f t="shared" si="1"/>
        <v>0.638122209955359</v>
      </c>
      <c r="I26" s="68">
        <v>0.1212</v>
      </c>
    </row>
    <row r="27" ht="27" customHeight="1" spans="1:9">
      <c r="A27" s="63" t="s">
        <v>185</v>
      </c>
      <c r="B27" s="64"/>
      <c r="C27" s="66" t="s">
        <v>80</v>
      </c>
      <c r="D27" s="72">
        <v>0</v>
      </c>
      <c r="E27" s="72">
        <v>0</v>
      </c>
      <c r="F27" s="73">
        <v>0</v>
      </c>
      <c r="G27" s="72">
        <v>9310000</v>
      </c>
      <c r="H27" s="68">
        <f t="shared" si="1"/>
        <v>0</v>
      </c>
      <c r="I27" s="68">
        <v>-1</v>
      </c>
    </row>
    <row r="28" ht="27" customHeight="1" spans="1:9">
      <c r="A28" s="63" t="s">
        <v>186</v>
      </c>
      <c r="B28" s="64"/>
      <c r="C28" s="66" t="s">
        <v>80</v>
      </c>
      <c r="D28" s="72">
        <v>0</v>
      </c>
      <c r="E28" s="72">
        <v>0</v>
      </c>
      <c r="F28" s="73">
        <v>38676889.32</v>
      </c>
      <c r="G28" s="72">
        <v>31850000</v>
      </c>
      <c r="H28" s="68">
        <f t="shared" si="1"/>
        <v>0</v>
      </c>
      <c r="I28" s="68">
        <v>0.2143</v>
      </c>
    </row>
    <row r="29" ht="27" customHeight="1" spans="1:9">
      <c r="A29" s="63" t="s">
        <v>187</v>
      </c>
      <c r="B29" s="64"/>
      <c r="C29" s="65" t="s">
        <v>159</v>
      </c>
      <c r="D29" s="65" t="s">
        <v>159</v>
      </c>
      <c r="E29" s="65" t="s">
        <v>159</v>
      </c>
      <c r="F29" s="65" t="s">
        <v>159</v>
      </c>
      <c r="G29" s="65" t="s">
        <v>159</v>
      </c>
      <c r="H29" s="65" t="s">
        <v>159</v>
      </c>
      <c r="I29" s="65" t="s">
        <v>159</v>
      </c>
    </row>
    <row r="30" ht="27" customHeight="1" spans="1:9">
      <c r="A30" s="63" t="s">
        <v>188</v>
      </c>
      <c r="B30" s="64"/>
      <c r="C30" s="66" t="s">
        <v>161</v>
      </c>
      <c r="D30" s="67">
        <v>251300</v>
      </c>
      <c r="E30" s="67">
        <v>251300</v>
      </c>
      <c r="F30" s="70">
        <v>255867</v>
      </c>
      <c r="G30" s="67">
        <v>257591</v>
      </c>
      <c r="H30" s="68">
        <f>IF(E30=0,0,F30/E30)</f>
        <v>1.01817349781138</v>
      </c>
      <c r="I30" s="68">
        <v>-0.0067</v>
      </c>
    </row>
    <row r="31" ht="27" customHeight="1" spans="1:9">
      <c r="A31" s="74" t="s">
        <v>189</v>
      </c>
      <c r="B31" s="75"/>
      <c r="C31" s="76" t="s">
        <v>161</v>
      </c>
      <c r="D31" s="77">
        <v>177140</v>
      </c>
      <c r="E31" s="77">
        <v>177140</v>
      </c>
      <c r="F31" s="78">
        <v>169431</v>
      </c>
      <c r="G31" s="77">
        <v>170809</v>
      </c>
      <c r="H31" s="79">
        <f>IF(E31=0,0,F31/E31)</f>
        <v>0.956480749689511</v>
      </c>
      <c r="I31" s="79">
        <v>-0.0081</v>
      </c>
    </row>
    <row r="32" ht="27" customHeight="1" spans="1:9">
      <c r="A32" s="80" t="s">
        <v>190</v>
      </c>
      <c r="B32" s="81"/>
      <c r="C32" s="82" t="s">
        <v>159</v>
      </c>
      <c r="D32" s="83" t="s">
        <v>159</v>
      </c>
      <c r="E32" s="83" t="s">
        <v>159</v>
      </c>
      <c r="F32" s="83" t="s">
        <v>159</v>
      </c>
      <c r="G32" s="83" t="s">
        <v>159</v>
      </c>
      <c r="H32" s="83" t="s">
        <v>159</v>
      </c>
      <c r="I32" s="83" t="s">
        <v>159</v>
      </c>
    </row>
    <row r="33" ht="27" customHeight="1" spans="1:9">
      <c r="A33" s="63" t="s">
        <v>191</v>
      </c>
      <c r="B33" s="84"/>
      <c r="C33" s="66" t="s">
        <v>161</v>
      </c>
      <c r="D33" s="67">
        <v>35544</v>
      </c>
      <c r="E33" s="67">
        <v>36865</v>
      </c>
      <c r="F33" s="67">
        <f>F34+F35</f>
        <v>35282</v>
      </c>
      <c r="G33" s="67">
        <v>34492</v>
      </c>
      <c r="H33" s="68">
        <f>IF(E33=0,0,F33/E33)</f>
        <v>0.957059541570595</v>
      </c>
      <c r="I33" s="68">
        <v>0.0229</v>
      </c>
    </row>
    <row r="34" ht="27" customHeight="1" spans="1:9">
      <c r="A34" s="63" t="s">
        <v>192</v>
      </c>
      <c r="B34" s="84"/>
      <c r="C34" s="66" t="s">
        <v>161</v>
      </c>
      <c r="D34" s="67">
        <v>22247</v>
      </c>
      <c r="E34" s="67">
        <v>22722</v>
      </c>
      <c r="F34" s="70">
        <v>21935</v>
      </c>
      <c r="G34" s="67">
        <v>21755</v>
      </c>
      <c r="H34" s="68">
        <f>IF(E34=0,0,F34/E34)</f>
        <v>0.96536396443975</v>
      </c>
      <c r="I34" s="68">
        <v>0.0083</v>
      </c>
    </row>
    <row r="35" ht="27" customHeight="1" spans="1:9">
      <c r="A35" s="63" t="s">
        <v>193</v>
      </c>
      <c r="B35" s="84"/>
      <c r="C35" s="66" t="s">
        <v>161</v>
      </c>
      <c r="D35" s="67">
        <v>13297</v>
      </c>
      <c r="E35" s="67">
        <v>14143</v>
      </c>
      <c r="F35" s="70">
        <v>13347</v>
      </c>
      <c r="G35" s="67">
        <v>12737</v>
      </c>
      <c r="H35" s="68">
        <f>IF(E35=0,0,F35/E35)</f>
        <v>0.943717740224846</v>
      </c>
      <c r="I35" s="68">
        <v>0.0479</v>
      </c>
    </row>
    <row r="36" ht="27" customHeight="1" spans="1:9">
      <c r="A36" s="63" t="s">
        <v>194</v>
      </c>
      <c r="B36" s="84"/>
      <c r="C36" s="66" t="s">
        <v>161</v>
      </c>
      <c r="D36" s="67">
        <v>22247</v>
      </c>
      <c r="E36" s="67">
        <v>22722</v>
      </c>
      <c r="F36" s="70">
        <v>21935</v>
      </c>
      <c r="G36" s="67">
        <v>21755</v>
      </c>
      <c r="H36" s="68">
        <f>IF(E36=0,0,F36/E36)</f>
        <v>0.96536396443975</v>
      </c>
      <c r="I36" s="68">
        <v>0.0083</v>
      </c>
    </row>
    <row r="37" ht="27" customHeight="1" spans="1:9">
      <c r="A37" s="63" t="s">
        <v>195</v>
      </c>
      <c r="B37" s="84"/>
      <c r="C37" s="65" t="s">
        <v>159</v>
      </c>
      <c r="D37" s="65" t="s">
        <v>159</v>
      </c>
      <c r="E37" s="65" t="s">
        <v>159</v>
      </c>
      <c r="F37" s="65" t="s">
        <v>159</v>
      </c>
      <c r="G37" s="65" t="s">
        <v>159</v>
      </c>
      <c r="H37" s="65" t="s">
        <v>159</v>
      </c>
      <c r="I37" s="65" t="s">
        <v>159</v>
      </c>
    </row>
    <row r="38" ht="27" customHeight="1" spans="1:9">
      <c r="A38" s="63" t="s">
        <v>196</v>
      </c>
      <c r="B38" s="84"/>
      <c r="C38" s="66" t="s">
        <v>80</v>
      </c>
      <c r="D38" s="72">
        <v>1676691177.6</v>
      </c>
      <c r="E38" s="72">
        <v>2056974314.95</v>
      </c>
      <c r="F38" s="73">
        <v>2009499363.58</v>
      </c>
      <c r="G38" s="72">
        <v>2020612438.7</v>
      </c>
      <c r="H38" s="68">
        <f>IF(E38=0,0,F38/E38)</f>
        <v>0.976920007690444</v>
      </c>
      <c r="I38" s="68">
        <v>-0.0055</v>
      </c>
    </row>
    <row r="39" ht="27" customHeight="1" spans="1:9">
      <c r="A39" s="63" t="s">
        <v>197</v>
      </c>
      <c r="B39" s="84"/>
      <c r="C39" s="66" t="s">
        <v>80</v>
      </c>
      <c r="D39" s="72">
        <v>1676691177.6</v>
      </c>
      <c r="E39" s="72">
        <v>2056974314.95</v>
      </c>
      <c r="F39" s="73">
        <v>2009499363.58</v>
      </c>
      <c r="G39" s="72">
        <v>2020612438.7</v>
      </c>
      <c r="H39" s="68">
        <f>IF(E39=0,0,F39/E39)</f>
        <v>0.976920007690444</v>
      </c>
      <c r="I39" s="68">
        <v>-0.0055</v>
      </c>
    </row>
    <row r="40" ht="27" customHeight="1" spans="1:9">
      <c r="A40" s="63" t="s">
        <v>198</v>
      </c>
      <c r="B40" s="84"/>
      <c r="C40" s="66" t="s">
        <v>175</v>
      </c>
      <c r="D40" s="72">
        <v>24.6</v>
      </c>
      <c r="E40" s="72">
        <v>24</v>
      </c>
      <c r="F40" s="72">
        <v>24</v>
      </c>
      <c r="G40" s="72">
        <v>24</v>
      </c>
      <c r="H40" s="68">
        <f>IF(E40=0,0,F40/E40)</f>
        <v>1</v>
      </c>
      <c r="I40" s="68">
        <v>0</v>
      </c>
    </row>
    <row r="41" ht="27" customHeight="1" spans="1:9">
      <c r="A41" s="63" t="s">
        <v>199</v>
      </c>
      <c r="B41" s="84"/>
      <c r="C41" s="66" t="s">
        <v>177</v>
      </c>
      <c r="D41" s="72">
        <v>75367.07</v>
      </c>
      <c r="E41" s="72">
        <v>90527.87</v>
      </c>
      <c r="F41" s="72">
        <f>IF(F36=0,0,F39/F36)</f>
        <v>91611.5506532938</v>
      </c>
      <c r="G41" s="72">
        <f>IF(G36=0,0,G39/G36)</f>
        <v>92880.3695104574</v>
      </c>
      <c r="H41" s="68">
        <f>IF(E41=0,0,F41/E41)</f>
        <v>1.01197068541758</v>
      </c>
      <c r="I41" s="68">
        <v>-0.0137</v>
      </c>
    </row>
    <row r="42" ht="27" customHeight="1" spans="1:9">
      <c r="A42" s="63" t="s">
        <v>200</v>
      </c>
      <c r="B42" s="63"/>
      <c r="C42" s="65" t="s">
        <v>177</v>
      </c>
      <c r="D42" s="72">
        <v>67356</v>
      </c>
      <c r="E42" s="72">
        <v>67356</v>
      </c>
      <c r="F42" s="85">
        <v>71680</v>
      </c>
      <c r="G42" s="72">
        <v>67356</v>
      </c>
      <c r="H42" s="68">
        <f>IF(E42=0,0,F42/E42)</f>
        <v>1.06419621117644</v>
      </c>
      <c r="I42" s="68">
        <v>0.0642</v>
      </c>
    </row>
    <row r="43" ht="27" customHeight="1" spans="1:9">
      <c r="A43" s="86"/>
      <c r="B43" s="87"/>
      <c r="C43" s="88"/>
      <c r="D43" s="88"/>
      <c r="E43" s="88"/>
      <c r="F43" s="88"/>
      <c r="G43" s="88"/>
      <c r="H43" s="89"/>
      <c r="I43" s="36" t="s">
        <v>201</v>
      </c>
    </row>
  </sheetData>
  <mergeCells count="43"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</mergeCells>
  <printOptions horizontalCentered="1"/>
  <pageMargins left="1.18110236220472" right="1.18110236220472" top="1.18110236220472" bottom="1.18110236220472" header="0.51181" footer="0.51181"/>
  <pageSetup paperSize="9" scale="70" pageOrder="overThenDown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PageLayoutView="60" workbookViewId="0">
      <pane topLeftCell="D4" activePane="bottomRight" state="frozen"/>
      <selection activeCell="A1" sqref="A1:B1"/>
    </sheetView>
  </sheetViews>
  <sheetFormatPr defaultColWidth="8" defaultRowHeight="13.5"/>
  <cols>
    <col min="1" max="1" width="16.925" style="1"/>
    <col min="2" max="2" width="31.8333333333333" style="1"/>
    <col min="3" max="3" width="10.9" style="1"/>
    <col min="4" max="7" width="21.5083333333333" style="1"/>
    <col min="8" max="8" width="16.0666666666667" style="1"/>
    <col min="9" max="9" width="15.775" style="1"/>
  </cols>
  <sheetData>
    <row r="1" ht="39" customHeight="1" spans="1:9">
      <c r="A1" s="2" t="s">
        <v>0</v>
      </c>
      <c r="B1" s="2"/>
      <c r="C1" s="3" t="s">
        <v>202</v>
      </c>
      <c r="D1" s="3"/>
      <c r="E1" s="3"/>
      <c r="F1" s="3"/>
      <c r="G1" s="3"/>
      <c r="H1" s="3"/>
      <c r="I1" s="3"/>
    </row>
    <row r="2" ht="24" customHeight="1" spans="1:9">
      <c r="A2" s="37" t="s">
        <v>150</v>
      </c>
      <c r="B2" s="4" t="s">
        <v>48</v>
      </c>
      <c r="C2" s="4"/>
      <c r="D2" s="4"/>
      <c r="E2" s="4"/>
      <c r="F2" s="4"/>
      <c r="G2" s="4"/>
      <c r="H2" s="6" t="s">
        <v>203</v>
      </c>
      <c r="I2" s="6"/>
    </row>
    <row r="3" ht="41.25" customHeight="1" spans="1:9">
      <c r="A3" s="9" t="s">
        <v>204</v>
      </c>
      <c r="B3" s="38"/>
      <c r="C3" s="9" t="s">
        <v>153</v>
      </c>
      <c r="D3" s="9" t="s">
        <v>51</v>
      </c>
      <c r="E3" s="9" t="s">
        <v>52</v>
      </c>
      <c r="F3" s="9" t="s">
        <v>154</v>
      </c>
      <c r="G3" s="9" t="s">
        <v>155</v>
      </c>
      <c r="H3" s="7" t="s">
        <v>156</v>
      </c>
      <c r="I3" s="7" t="s">
        <v>157</v>
      </c>
    </row>
    <row r="4" ht="27" customHeight="1" spans="1:9">
      <c r="A4" s="10" t="s">
        <v>205</v>
      </c>
      <c r="B4" s="11"/>
      <c r="C4" s="12" t="s">
        <v>159</v>
      </c>
      <c r="D4" s="12" t="s">
        <v>159</v>
      </c>
      <c r="E4" s="12" t="s">
        <v>159</v>
      </c>
      <c r="F4" s="12" t="s">
        <v>159</v>
      </c>
      <c r="G4" s="12" t="s">
        <v>159</v>
      </c>
      <c r="H4" s="12" t="s">
        <v>159</v>
      </c>
      <c r="I4" s="12" t="s">
        <v>159</v>
      </c>
    </row>
    <row r="5" ht="27" customHeight="1" spans="1:9">
      <c r="A5" s="10" t="s">
        <v>206</v>
      </c>
      <c r="B5" s="11"/>
      <c r="C5" s="12" t="s">
        <v>161</v>
      </c>
      <c r="D5" s="13">
        <v>0</v>
      </c>
      <c r="E5" s="13">
        <v>0</v>
      </c>
      <c r="F5" s="13">
        <f>F6+F7</f>
        <v>0</v>
      </c>
      <c r="G5" s="13">
        <v>0</v>
      </c>
      <c r="H5" s="16">
        <f>IF(E5=0,0,F5/E5)</f>
        <v>0</v>
      </c>
      <c r="I5" s="16">
        <v>0</v>
      </c>
    </row>
    <row r="6" ht="27" customHeight="1" spans="1:9">
      <c r="A6" s="10" t="s">
        <v>207</v>
      </c>
      <c r="B6" s="11"/>
      <c r="C6" s="12" t="s">
        <v>161</v>
      </c>
      <c r="D6" s="13">
        <v>0</v>
      </c>
      <c r="E6" s="13">
        <v>0</v>
      </c>
      <c r="F6" s="14">
        <v>0</v>
      </c>
      <c r="G6" s="13">
        <v>0</v>
      </c>
      <c r="H6" s="16">
        <f>IF(E6=0,0,F6/E6)</f>
        <v>0</v>
      </c>
      <c r="I6" s="16">
        <v>0</v>
      </c>
    </row>
    <row r="7" ht="27" customHeight="1" spans="1:9">
      <c r="A7" s="10" t="s">
        <v>208</v>
      </c>
      <c r="B7" s="11"/>
      <c r="C7" s="12" t="s">
        <v>161</v>
      </c>
      <c r="D7" s="13">
        <v>0</v>
      </c>
      <c r="E7" s="13">
        <v>0</v>
      </c>
      <c r="F7" s="14">
        <v>0</v>
      </c>
      <c r="G7" s="13">
        <v>0</v>
      </c>
      <c r="H7" s="16">
        <f>IF(E7=0,0,F7/E7)</f>
        <v>0</v>
      </c>
      <c r="I7" s="16">
        <v>0</v>
      </c>
    </row>
    <row r="8" ht="27" customHeight="1" spans="1:9">
      <c r="A8" s="17" t="s">
        <v>209</v>
      </c>
      <c r="B8" s="18"/>
      <c r="C8" s="19" t="s">
        <v>161</v>
      </c>
      <c r="D8" s="13">
        <v>0</v>
      </c>
      <c r="E8" s="13">
        <v>0</v>
      </c>
      <c r="F8" s="14">
        <v>0</v>
      </c>
      <c r="G8" s="13">
        <v>0</v>
      </c>
      <c r="H8" s="16">
        <f>IF(E8=0,0,F8/E8)</f>
        <v>0</v>
      </c>
      <c r="I8" s="16">
        <v>0</v>
      </c>
    </row>
    <row r="9" ht="27" customHeight="1" spans="1:9">
      <c r="A9" s="20" t="s">
        <v>210</v>
      </c>
      <c r="B9" s="21"/>
      <c r="C9" s="22" t="s">
        <v>159</v>
      </c>
      <c r="D9" s="19" t="s">
        <v>159</v>
      </c>
      <c r="E9" s="19" t="s">
        <v>159</v>
      </c>
      <c r="F9" s="19" t="s">
        <v>159</v>
      </c>
      <c r="G9" s="12" t="s">
        <v>159</v>
      </c>
      <c r="H9" s="12" t="s">
        <v>159</v>
      </c>
      <c r="I9" s="12" t="s">
        <v>159</v>
      </c>
    </row>
    <row r="10" ht="27" customHeight="1" spans="1:9">
      <c r="A10" s="39" t="s">
        <v>211</v>
      </c>
      <c r="B10" s="40"/>
      <c r="C10" s="41" t="s">
        <v>80</v>
      </c>
      <c r="D10" s="42">
        <v>0</v>
      </c>
      <c r="E10" s="42">
        <v>0</v>
      </c>
      <c r="F10" s="43">
        <v>0</v>
      </c>
      <c r="G10" s="15">
        <v>0</v>
      </c>
      <c r="H10" s="16">
        <f>IF(E10=0,0,F10/E10)</f>
        <v>0</v>
      </c>
      <c r="I10" s="16">
        <v>0</v>
      </c>
    </row>
    <row r="11" ht="27" customHeight="1" spans="1:9">
      <c r="A11" s="39" t="s">
        <v>212</v>
      </c>
      <c r="B11" s="40"/>
      <c r="C11" s="41" t="s">
        <v>80</v>
      </c>
      <c r="D11" s="42">
        <v>0</v>
      </c>
      <c r="E11" s="42">
        <v>0</v>
      </c>
      <c r="F11" s="43">
        <v>0</v>
      </c>
      <c r="G11" s="15">
        <v>0</v>
      </c>
      <c r="H11" s="16">
        <f>IF(E11=0,0,F11/E11)</f>
        <v>0</v>
      </c>
      <c r="I11" s="16">
        <v>0</v>
      </c>
    </row>
    <row r="12" ht="27" customHeight="1" spans="1:9">
      <c r="A12" s="39" t="s">
        <v>213</v>
      </c>
      <c r="B12" s="40"/>
      <c r="C12" s="41" t="s">
        <v>175</v>
      </c>
      <c r="D12" s="42">
        <v>0</v>
      </c>
      <c r="E12" s="42">
        <v>0</v>
      </c>
      <c r="F12" s="44">
        <f>IF(F11=0,0,(F15+F19)/F11*100)</f>
        <v>0</v>
      </c>
      <c r="G12" s="15">
        <v>0</v>
      </c>
      <c r="H12" s="16">
        <f>IF(E12=0,0,F12/E12)</f>
        <v>0</v>
      </c>
      <c r="I12" s="16">
        <v>0</v>
      </c>
    </row>
    <row r="13" ht="27" customHeight="1" spans="1:9">
      <c r="A13" s="39" t="s">
        <v>214</v>
      </c>
      <c r="B13" s="40"/>
      <c r="C13" s="45" t="s">
        <v>177</v>
      </c>
      <c r="D13" s="46">
        <v>0</v>
      </c>
      <c r="E13" s="46">
        <v>0</v>
      </c>
      <c r="F13" s="47">
        <f>IF(F8=0,0,F11/F8)</f>
        <v>0</v>
      </c>
      <c r="G13" s="15">
        <v>0</v>
      </c>
      <c r="H13" s="16">
        <f>IF(E13=0,0,F13/E13)</f>
        <v>0</v>
      </c>
      <c r="I13" s="16">
        <v>0</v>
      </c>
    </row>
    <row r="14" ht="27" customHeight="1" spans="1:9">
      <c r="A14" s="39" t="s">
        <v>215</v>
      </c>
      <c r="B14" s="48"/>
      <c r="C14" s="19" t="s">
        <v>159</v>
      </c>
      <c r="D14" s="19" t="s">
        <v>159</v>
      </c>
      <c r="E14" s="19" t="s">
        <v>159</v>
      </c>
      <c r="F14" s="19" t="s">
        <v>159</v>
      </c>
      <c r="G14" s="12" t="s">
        <v>159</v>
      </c>
      <c r="H14" s="12" t="s">
        <v>159</v>
      </c>
      <c r="I14" s="12" t="s">
        <v>159</v>
      </c>
    </row>
    <row r="15" ht="27" customHeight="1" spans="1:9">
      <c r="A15" s="39" t="s">
        <v>216</v>
      </c>
      <c r="B15" s="40"/>
      <c r="C15" s="45" t="s">
        <v>80</v>
      </c>
      <c r="D15" s="46">
        <v>0</v>
      </c>
      <c r="E15" s="46">
        <v>0</v>
      </c>
      <c r="F15" s="49">
        <v>0</v>
      </c>
      <c r="G15" s="15">
        <v>0</v>
      </c>
      <c r="H15" s="16">
        <f>IF(E15=0,0,F15/E15)</f>
        <v>0</v>
      </c>
      <c r="I15" s="16">
        <v>0</v>
      </c>
    </row>
    <row r="16" ht="27" customHeight="1" spans="1:9">
      <c r="A16" s="39" t="s">
        <v>217</v>
      </c>
      <c r="B16" s="48"/>
      <c r="C16" s="19" t="s">
        <v>159</v>
      </c>
      <c r="D16" s="19" t="s">
        <v>159</v>
      </c>
      <c r="E16" s="19" t="s">
        <v>159</v>
      </c>
      <c r="F16" s="19" t="s">
        <v>159</v>
      </c>
      <c r="G16" s="12" t="s">
        <v>159</v>
      </c>
      <c r="H16" s="12" t="s">
        <v>159</v>
      </c>
      <c r="I16" s="12" t="s">
        <v>159</v>
      </c>
    </row>
    <row r="17" ht="27" customHeight="1" spans="1:9">
      <c r="A17" s="39" t="s">
        <v>218</v>
      </c>
      <c r="B17" s="48"/>
      <c r="C17" s="50" t="s">
        <v>80</v>
      </c>
      <c r="D17" s="51">
        <v>0</v>
      </c>
      <c r="E17" s="51">
        <v>0</v>
      </c>
      <c r="F17" s="52">
        <v>0</v>
      </c>
      <c r="G17" s="15">
        <v>0</v>
      </c>
      <c r="H17" s="16">
        <f t="shared" ref="H17:H22" si="0">IF(E17=0,0,F17/E17)</f>
        <v>0</v>
      </c>
      <c r="I17" s="16">
        <v>0</v>
      </c>
    </row>
    <row r="18" ht="27" customHeight="1" spans="1:9">
      <c r="A18" s="39" t="s">
        <v>219</v>
      </c>
      <c r="B18" s="48"/>
      <c r="C18" s="50" t="s">
        <v>80</v>
      </c>
      <c r="D18" s="51">
        <v>0</v>
      </c>
      <c r="E18" s="51">
        <v>0</v>
      </c>
      <c r="F18" s="52">
        <v>0</v>
      </c>
      <c r="G18" s="15">
        <v>0</v>
      </c>
      <c r="H18" s="16">
        <f t="shared" si="0"/>
        <v>0</v>
      </c>
      <c r="I18" s="16">
        <v>0</v>
      </c>
    </row>
    <row r="19" ht="27" customHeight="1" spans="1:9">
      <c r="A19" s="20" t="s">
        <v>220</v>
      </c>
      <c r="B19" s="53"/>
      <c r="C19" s="50" t="s">
        <v>80</v>
      </c>
      <c r="D19" s="51">
        <v>0</v>
      </c>
      <c r="E19" s="51">
        <v>0</v>
      </c>
      <c r="F19" s="52">
        <v>0</v>
      </c>
      <c r="G19" s="15">
        <v>0</v>
      </c>
      <c r="H19" s="16">
        <f t="shared" si="0"/>
        <v>0</v>
      </c>
      <c r="I19" s="16">
        <v>0</v>
      </c>
    </row>
    <row r="20" ht="27" customHeight="1" spans="1:9">
      <c r="A20" s="20" t="s">
        <v>221</v>
      </c>
      <c r="B20" s="53"/>
      <c r="C20" s="50" t="s">
        <v>80</v>
      </c>
      <c r="D20" s="51">
        <v>0</v>
      </c>
      <c r="E20" s="51">
        <v>0</v>
      </c>
      <c r="F20" s="51">
        <f>F17-F18+F19</f>
        <v>0</v>
      </c>
      <c r="G20" s="15">
        <v>0</v>
      </c>
      <c r="H20" s="16">
        <f t="shared" si="0"/>
        <v>0</v>
      </c>
      <c r="I20" s="16">
        <v>0</v>
      </c>
    </row>
    <row r="21" ht="27" customHeight="1" spans="1:9">
      <c r="A21" s="25" t="s">
        <v>222</v>
      </c>
      <c r="B21" s="26"/>
      <c r="C21" s="27" t="s">
        <v>80</v>
      </c>
      <c r="D21" s="30">
        <v>0</v>
      </c>
      <c r="E21" s="30">
        <v>0</v>
      </c>
      <c r="F21" s="54">
        <v>0</v>
      </c>
      <c r="G21" s="15">
        <v>0</v>
      </c>
      <c r="H21" s="16">
        <f t="shared" si="0"/>
        <v>0</v>
      </c>
      <c r="I21" s="16">
        <v>0</v>
      </c>
    </row>
    <row r="22" ht="27" customHeight="1" spans="1:9">
      <c r="A22" s="17" t="s">
        <v>223</v>
      </c>
      <c r="B22" s="18"/>
      <c r="C22" s="19" t="s">
        <v>80</v>
      </c>
      <c r="D22" s="24">
        <v>0</v>
      </c>
      <c r="E22" s="24">
        <v>0</v>
      </c>
      <c r="F22" s="55">
        <v>0</v>
      </c>
      <c r="G22" s="24">
        <v>0</v>
      </c>
      <c r="H22" s="32">
        <f t="shared" si="0"/>
        <v>0</v>
      </c>
      <c r="I22" s="32">
        <v>0</v>
      </c>
    </row>
    <row r="23" ht="27" customHeight="1" spans="1:9">
      <c r="A23" s="25" t="s">
        <v>224</v>
      </c>
      <c r="B23" s="56"/>
      <c r="C23" s="27" t="s">
        <v>159</v>
      </c>
      <c r="D23" s="27" t="s">
        <v>159</v>
      </c>
      <c r="E23" s="27" t="s">
        <v>159</v>
      </c>
      <c r="F23" s="27" t="s">
        <v>159</v>
      </c>
      <c r="G23" s="27" t="s">
        <v>159</v>
      </c>
      <c r="H23" s="27" t="s">
        <v>159</v>
      </c>
      <c r="I23" s="27" t="s">
        <v>159</v>
      </c>
    </row>
    <row r="24" ht="27" customHeight="1" spans="1:9">
      <c r="A24" s="10" t="s">
        <v>225</v>
      </c>
      <c r="B24" s="57"/>
      <c r="C24" s="12" t="s">
        <v>161</v>
      </c>
      <c r="D24" s="13">
        <v>0</v>
      </c>
      <c r="E24" s="13">
        <v>0</v>
      </c>
      <c r="F24" s="14">
        <v>0</v>
      </c>
      <c r="G24" s="15">
        <v>1040192</v>
      </c>
      <c r="H24" s="16">
        <f>IF(E24=0,0,F24/E24)</f>
        <v>0</v>
      </c>
      <c r="I24" s="16">
        <v>-1</v>
      </c>
    </row>
    <row r="25" ht="27" customHeight="1" spans="1:9">
      <c r="A25" s="10" t="s">
        <v>226</v>
      </c>
      <c r="B25" s="57"/>
      <c r="C25" s="12" t="s">
        <v>227</v>
      </c>
      <c r="D25" s="15">
        <v>0</v>
      </c>
      <c r="E25" s="15">
        <v>0</v>
      </c>
      <c r="F25" s="15">
        <f>F26+F27</f>
        <v>0</v>
      </c>
      <c r="G25" s="15">
        <f>G26+G27</f>
        <v>0</v>
      </c>
      <c r="H25" s="16">
        <f>IF(E25=0,0,F25/E25)</f>
        <v>0</v>
      </c>
      <c r="I25" s="16">
        <v>0</v>
      </c>
    </row>
    <row r="26" ht="27" customHeight="1" spans="1:9">
      <c r="A26" s="10" t="s">
        <v>228</v>
      </c>
      <c r="B26" s="57"/>
      <c r="C26" s="12" t="s">
        <v>227</v>
      </c>
      <c r="D26" s="15">
        <v>0</v>
      </c>
      <c r="E26" s="15">
        <v>0</v>
      </c>
      <c r="F26" s="23">
        <v>0</v>
      </c>
      <c r="G26" s="15">
        <v>0</v>
      </c>
      <c r="H26" s="16">
        <f>IF(E26=0,0,F26/E26)</f>
        <v>0</v>
      </c>
      <c r="I26" s="16">
        <v>0</v>
      </c>
    </row>
    <row r="27" ht="27" customHeight="1" spans="1:9">
      <c r="A27" s="10" t="s">
        <v>229</v>
      </c>
      <c r="B27" s="57"/>
      <c r="C27" s="12" t="s">
        <v>227</v>
      </c>
      <c r="D27" s="15">
        <v>0</v>
      </c>
      <c r="E27" s="15">
        <v>0</v>
      </c>
      <c r="F27" s="23">
        <v>0</v>
      </c>
      <c r="G27" s="15">
        <v>0</v>
      </c>
      <c r="H27" s="16">
        <f>IF(E27=0,0,F27/E27)</f>
        <v>0</v>
      </c>
      <c r="I27" s="16">
        <v>0</v>
      </c>
    </row>
    <row r="28" ht="27" customHeight="1" spans="1:9">
      <c r="A28" s="10" t="s">
        <v>230</v>
      </c>
      <c r="B28" s="11"/>
      <c r="C28" s="12" t="s">
        <v>159</v>
      </c>
      <c r="D28" s="12" t="s">
        <v>159</v>
      </c>
      <c r="E28" s="12" t="s">
        <v>159</v>
      </c>
      <c r="F28" s="12" t="s">
        <v>159</v>
      </c>
      <c r="G28" s="12" t="s">
        <v>159</v>
      </c>
      <c r="H28" s="12" t="s">
        <v>159</v>
      </c>
      <c r="I28" s="12" t="s">
        <v>159</v>
      </c>
    </row>
    <row r="29" ht="27" customHeight="1" spans="1:9">
      <c r="A29" s="10" t="s">
        <v>231</v>
      </c>
      <c r="B29" s="57"/>
      <c r="C29" s="12" t="s">
        <v>161</v>
      </c>
      <c r="D29" s="13">
        <v>0</v>
      </c>
      <c r="E29" s="13">
        <v>0</v>
      </c>
      <c r="F29" s="14">
        <v>0</v>
      </c>
      <c r="G29" s="15">
        <v>1040192</v>
      </c>
      <c r="H29" s="16">
        <f>IF(E29=0,0,F29/E29)</f>
        <v>0</v>
      </c>
      <c r="I29" s="16">
        <v>-1</v>
      </c>
    </row>
    <row r="30" ht="27" customHeight="1" spans="1:9">
      <c r="A30" s="10" t="s">
        <v>232</v>
      </c>
      <c r="B30" s="57"/>
      <c r="C30" s="12" t="s">
        <v>233</v>
      </c>
      <c r="D30" s="15">
        <v>0</v>
      </c>
      <c r="E30" s="15">
        <v>0</v>
      </c>
      <c r="F30" s="15">
        <v>0</v>
      </c>
      <c r="G30" s="15">
        <v>60.87</v>
      </c>
      <c r="H30" s="16">
        <f>IF(E30=0,0,F30/E30)</f>
        <v>0</v>
      </c>
      <c r="I30" s="16">
        <v>-1</v>
      </c>
    </row>
    <row r="31" ht="27" customHeight="1" spans="1:9">
      <c r="A31" s="33"/>
      <c r="B31" s="35"/>
      <c r="C31" s="35"/>
      <c r="D31" s="35"/>
      <c r="E31" s="35"/>
      <c r="F31" s="35"/>
      <c r="G31" s="35"/>
      <c r="H31" s="35"/>
      <c r="I31" s="36" t="s">
        <v>234</v>
      </c>
    </row>
  </sheetData>
  <mergeCells count="31"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rintOptions horizontalCentered="1"/>
  <pageMargins left="1.18110236220472" right="1.18110236220472" top="0.393700787401575" bottom="0.393700787401575" header="0.51181" footer="0.51181"/>
  <pageSetup paperSize="9" scale="65" pageOrder="overThenDown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zoomScalePageLayoutView="60" workbookViewId="0">
      <pane topLeftCell="D10" activePane="bottomRight" state="frozen"/>
      <selection activeCell="A1" sqref="A1:B1"/>
    </sheetView>
  </sheetViews>
  <sheetFormatPr defaultColWidth="8" defaultRowHeight="13.5"/>
  <cols>
    <col min="1" max="1" width="14.4833333333333" style="1"/>
    <col min="2" max="2" width="38.725" style="1"/>
    <col min="3" max="3" width="8.45833333333333" style="1"/>
    <col min="4" max="4" width="21.5083333333333" style="1"/>
    <col min="5" max="5" width="23.5166666666667" style="1"/>
    <col min="6" max="6" width="23.0916666666667" style="1"/>
    <col min="7" max="7" width="23.6666666666667" style="1"/>
    <col min="8" max="8" width="16.925" style="1"/>
    <col min="9" max="9" width="15.775" style="1"/>
  </cols>
  <sheetData>
    <row r="1" ht="39" customHeight="1" spans="1:9">
      <c r="A1" s="2" t="s">
        <v>0</v>
      </c>
      <c r="B1" s="2"/>
      <c r="C1" s="3" t="s">
        <v>235</v>
      </c>
      <c r="D1" s="3"/>
      <c r="E1" s="3"/>
      <c r="F1" s="3"/>
      <c r="G1" s="3"/>
      <c r="H1" s="3"/>
      <c r="I1" s="3"/>
    </row>
    <row r="2" ht="24" customHeight="1" spans="1:9">
      <c r="A2" s="4" t="s">
        <v>150</v>
      </c>
      <c r="B2" s="5" t="s">
        <v>48</v>
      </c>
      <c r="C2" s="4"/>
      <c r="D2" s="4"/>
      <c r="E2" s="4"/>
      <c r="F2" s="4"/>
      <c r="G2" s="4"/>
      <c r="H2" s="6" t="s">
        <v>236</v>
      </c>
      <c r="I2" s="6"/>
    </row>
    <row r="3" ht="41.25" customHeight="1" spans="1:9">
      <c r="A3" s="7" t="s">
        <v>237</v>
      </c>
      <c r="B3" s="8"/>
      <c r="C3" s="9" t="s">
        <v>153</v>
      </c>
      <c r="D3" s="9" t="s">
        <v>51</v>
      </c>
      <c r="E3" s="9" t="s">
        <v>52</v>
      </c>
      <c r="F3" s="9" t="s">
        <v>154</v>
      </c>
      <c r="G3" s="9" t="s">
        <v>155</v>
      </c>
      <c r="H3" s="7" t="s">
        <v>156</v>
      </c>
      <c r="I3" s="7" t="s">
        <v>238</v>
      </c>
    </row>
    <row r="4" ht="27" customHeight="1" spans="1:9">
      <c r="A4" s="10" t="s">
        <v>239</v>
      </c>
      <c r="B4" s="11"/>
      <c r="C4" s="12" t="s">
        <v>159</v>
      </c>
      <c r="D4" s="12" t="s">
        <v>159</v>
      </c>
      <c r="E4" s="12" t="s">
        <v>159</v>
      </c>
      <c r="F4" s="12" t="s">
        <v>159</v>
      </c>
      <c r="G4" s="12" t="s">
        <v>159</v>
      </c>
      <c r="H4" s="12" t="s">
        <v>159</v>
      </c>
      <c r="I4" s="12" t="s">
        <v>159</v>
      </c>
    </row>
    <row r="5" ht="27" customHeight="1" spans="1:9">
      <c r="A5" s="10" t="s">
        <v>206</v>
      </c>
      <c r="B5" s="11"/>
      <c r="C5" s="12" t="s">
        <v>161</v>
      </c>
      <c r="D5" s="13">
        <v>68900</v>
      </c>
      <c r="E5" s="13">
        <v>68900</v>
      </c>
      <c r="F5" s="14">
        <v>81520</v>
      </c>
      <c r="G5" s="15">
        <v>69391</v>
      </c>
      <c r="H5" s="16">
        <f>IF(E5=0,0,F5/E5)</f>
        <v>1.18316400580552</v>
      </c>
      <c r="I5" s="16">
        <v>0.1748</v>
      </c>
    </row>
    <row r="6" ht="27" customHeight="1" spans="1:9">
      <c r="A6" s="17" t="s">
        <v>240</v>
      </c>
      <c r="B6" s="18"/>
      <c r="C6" s="19" t="s">
        <v>161</v>
      </c>
      <c r="D6" s="13">
        <v>68811</v>
      </c>
      <c r="E6" s="13">
        <v>68811</v>
      </c>
      <c r="F6" s="14">
        <v>72983</v>
      </c>
      <c r="G6" s="15">
        <v>65399</v>
      </c>
      <c r="H6" s="16">
        <f>IF(E6=0,0,F6/E6)</f>
        <v>1.06062984115912</v>
      </c>
      <c r="I6" s="16">
        <v>0.116</v>
      </c>
    </row>
    <row r="7" ht="27" customHeight="1" spans="1:9">
      <c r="A7" s="20" t="s">
        <v>210</v>
      </c>
      <c r="B7" s="21"/>
      <c r="C7" s="22" t="s">
        <v>159</v>
      </c>
      <c r="D7" s="12" t="s">
        <v>159</v>
      </c>
      <c r="E7" s="12" t="s">
        <v>159</v>
      </c>
      <c r="F7" s="12" t="s">
        <v>159</v>
      </c>
      <c r="G7" s="12" t="s">
        <v>159</v>
      </c>
      <c r="H7" s="12" t="s">
        <v>159</v>
      </c>
      <c r="I7" s="12" t="s">
        <v>159</v>
      </c>
    </row>
    <row r="8" ht="27" customHeight="1" spans="1:9">
      <c r="A8" s="20" t="s">
        <v>211</v>
      </c>
      <c r="B8" s="21"/>
      <c r="C8" s="22" t="s">
        <v>80</v>
      </c>
      <c r="D8" s="15">
        <v>3219354124.85</v>
      </c>
      <c r="E8" s="15">
        <v>3219354124.85</v>
      </c>
      <c r="F8" s="23">
        <v>4498412156</v>
      </c>
      <c r="G8" s="15">
        <v>4187366400</v>
      </c>
      <c r="H8" s="16">
        <f t="shared" ref="H8:H15" si="0">IF(E8=0,0,F8/E8)</f>
        <v>1.39730268294408</v>
      </c>
      <c r="I8" s="16">
        <v>0.0743</v>
      </c>
    </row>
    <row r="9" ht="27" customHeight="1" spans="1:9">
      <c r="A9" s="20" t="s">
        <v>212</v>
      </c>
      <c r="B9" s="21"/>
      <c r="C9" s="22" t="s">
        <v>80</v>
      </c>
      <c r="D9" s="15">
        <v>3219354124.85</v>
      </c>
      <c r="E9" s="15">
        <v>3219354124.85</v>
      </c>
      <c r="F9" s="23">
        <v>4498412156</v>
      </c>
      <c r="G9" s="15">
        <v>4187366400</v>
      </c>
      <c r="H9" s="16">
        <f t="shared" si="0"/>
        <v>1.39730268294408</v>
      </c>
      <c r="I9" s="16">
        <v>0.0743</v>
      </c>
    </row>
    <row r="10" ht="27" customHeight="1" spans="1:9">
      <c r="A10" s="20" t="s">
        <v>241</v>
      </c>
      <c r="B10" s="21"/>
      <c r="C10" s="22" t="s">
        <v>175</v>
      </c>
      <c r="D10" s="15">
        <v>1.09</v>
      </c>
      <c r="E10" s="15">
        <v>1.09</v>
      </c>
      <c r="F10" s="15">
        <v>1.2</v>
      </c>
      <c r="G10" s="15">
        <v>0.99</v>
      </c>
      <c r="H10" s="16">
        <f t="shared" si="0"/>
        <v>1.10091743119266</v>
      </c>
      <c r="I10" s="16">
        <v>0.2121</v>
      </c>
    </row>
    <row r="11" ht="27" customHeight="1" spans="1:9">
      <c r="A11" s="20" t="s">
        <v>242</v>
      </c>
      <c r="B11" s="21"/>
      <c r="C11" s="22" t="s">
        <v>177</v>
      </c>
      <c r="D11" s="24">
        <v>46785.46</v>
      </c>
      <c r="E11" s="24">
        <v>46785.46</v>
      </c>
      <c r="F11" s="24">
        <f>IF(F6=0,0,F9/F6)</f>
        <v>61636.4380198128</v>
      </c>
      <c r="G11" s="24">
        <v>64027.99</v>
      </c>
      <c r="H11" s="16">
        <f t="shared" si="0"/>
        <v>1.31742720964618</v>
      </c>
      <c r="I11" s="16">
        <v>-0.0374</v>
      </c>
    </row>
    <row r="12" ht="27" customHeight="1" spans="1:9">
      <c r="A12" s="25" t="s">
        <v>243</v>
      </c>
      <c r="B12" s="26"/>
      <c r="C12" s="27" t="s">
        <v>244</v>
      </c>
      <c r="D12" s="28">
        <v>5272</v>
      </c>
      <c r="E12" s="28">
        <v>5272</v>
      </c>
      <c r="F12" s="29">
        <v>5379</v>
      </c>
      <c r="G12" s="30">
        <v>5736</v>
      </c>
      <c r="H12" s="16">
        <f t="shared" si="0"/>
        <v>1.02029590288316</v>
      </c>
      <c r="I12" s="16">
        <v>-0.0622</v>
      </c>
    </row>
    <row r="13" ht="27" customHeight="1" spans="1:9">
      <c r="A13" s="10" t="s">
        <v>245</v>
      </c>
      <c r="B13" s="11"/>
      <c r="C13" s="12" t="s">
        <v>244</v>
      </c>
      <c r="D13" s="13">
        <v>3542</v>
      </c>
      <c r="E13" s="13">
        <v>3542</v>
      </c>
      <c r="F13" s="14">
        <v>4825</v>
      </c>
      <c r="G13" s="15">
        <v>3713</v>
      </c>
      <c r="H13" s="16">
        <f t="shared" si="0"/>
        <v>1.36222473178995</v>
      </c>
      <c r="I13" s="16">
        <v>0.2995</v>
      </c>
    </row>
    <row r="14" ht="37.5" customHeight="1" spans="1:9">
      <c r="A14" s="10" t="s">
        <v>246</v>
      </c>
      <c r="B14" s="11"/>
      <c r="C14" s="12" t="s">
        <v>161</v>
      </c>
      <c r="D14" s="13">
        <v>25231</v>
      </c>
      <c r="E14" s="13">
        <v>25231</v>
      </c>
      <c r="F14" s="14">
        <v>15082</v>
      </c>
      <c r="G14" s="15">
        <v>16357</v>
      </c>
      <c r="H14" s="16">
        <f t="shared" si="0"/>
        <v>0.597756727834806</v>
      </c>
      <c r="I14" s="16">
        <v>-0.0779</v>
      </c>
    </row>
    <row r="15" ht="27" customHeight="1" spans="1:9">
      <c r="A15" s="10" t="s">
        <v>247</v>
      </c>
      <c r="B15" s="11"/>
      <c r="C15" s="12" t="s">
        <v>161</v>
      </c>
      <c r="D15" s="15">
        <v>0</v>
      </c>
      <c r="E15" s="15">
        <v>0</v>
      </c>
      <c r="F15" s="23">
        <v>37</v>
      </c>
      <c r="G15" s="13">
        <v>604</v>
      </c>
      <c r="H15" s="16">
        <f t="shared" si="0"/>
        <v>0</v>
      </c>
      <c r="I15" s="16">
        <v>-0.9387</v>
      </c>
    </row>
    <row r="16" ht="27" customHeight="1" spans="1:9">
      <c r="A16" s="10" t="s">
        <v>248</v>
      </c>
      <c r="B16" s="31"/>
      <c r="C16" s="12" t="s">
        <v>159</v>
      </c>
      <c r="D16" s="12" t="s">
        <v>159</v>
      </c>
      <c r="E16" s="12" t="s">
        <v>159</v>
      </c>
      <c r="F16" s="12" t="s">
        <v>159</v>
      </c>
      <c r="G16" s="12" t="s">
        <v>159</v>
      </c>
      <c r="H16" s="12" t="s">
        <v>159</v>
      </c>
      <c r="I16" s="12" t="s">
        <v>159</v>
      </c>
    </row>
    <row r="17" ht="27" customHeight="1" spans="1:9">
      <c r="A17" s="10" t="s">
        <v>206</v>
      </c>
      <c r="B17" s="11"/>
      <c r="C17" s="12" t="s">
        <v>161</v>
      </c>
      <c r="D17" s="13">
        <v>86666</v>
      </c>
      <c r="E17" s="13">
        <v>86666</v>
      </c>
      <c r="F17" s="14">
        <v>85983</v>
      </c>
      <c r="G17" s="15">
        <v>83575</v>
      </c>
      <c r="H17" s="16">
        <f t="shared" ref="H17:H24" si="1">IF(E17=0,0,F17/E17)</f>
        <v>0.992119170147463</v>
      </c>
      <c r="I17" s="16">
        <v>0.0288</v>
      </c>
    </row>
    <row r="18" ht="27" customHeight="1" spans="1:9">
      <c r="A18" s="10" t="s">
        <v>209</v>
      </c>
      <c r="B18" s="11"/>
      <c r="C18" s="12" t="s">
        <v>161</v>
      </c>
      <c r="D18" s="13">
        <v>86666</v>
      </c>
      <c r="E18" s="13">
        <v>86666</v>
      </c>
      <c r="F18" s="14">
        <v>85983</v>
      </c>
      <c r="G18" s="15">
        <v>83575</v>
      </c>
      <c r="H18" s="16">
        <f t="shared" si="1"/>
        <v>0.992119170147463</v>
      </c>
      <c r="I18" s="16">
        <v>0.0288</v>
      </c>
    </row>
    <row r="19" ht="27" customHeight="1" spans="1:9">
      <c r="A19" s="10" t="s">
        <v>210</v>
      </c>
      <c r="B19" s="11"/>
      <c r="C19" s="12" t="s">
        <v>80</v>
      </c>
      <c r="D19" s="15">
        <v>5134606902.72</v>
      </c>
      <c r="E19" s="15">
        <v>5134606902.72</v>
      </c>
      <c r="F19" s="23">
        <v>5806950000</v>
      </c>
      <c r="G19" s="15">
        <v>5349350000</v>
      </c>
      <c r="H19" s="16">
        <f t="shared" si="1"/>
        <v>1.13094344124452</v>
      </c>
      <c r="I19" s="16">
        <v>0.0855</v>
      </c>
    </row>
    <row r="20" ht="27" customHeight="1" spans="1:9">
      <c r="A20" s="10" t="s">
        <v>213</v>
      </c>
      <c r="B20" s="11"/>
      <c r="C20" s="12" t="s">
        <v>175</v>
      </c>
      <c r="D20" s="15">
        <v>0.7</v>
      </c>
      <c r="E20" s="15">
        <v>0.7</v>
      </c>
      <c r="F20" s="15">
        <f>IF(F19=0,0,F23/F19*100)</f>
        <v>0.758057155649696</v>
      </c>
      <c r="G20" s="15">
        <v>0.38</v>
      </c>
      <c r="H20" s="16">
        <f t="shared" si="1"/>
        <v>1.08293879378528</v>
      </c>
      <c r="I20" s="16">
        <v>1</v>
      </c>
    </row>
    <row r="21" ht="27" customHeight="1" spans="1:9">
      <c r="A21" s="10" t="s">
        <v>214</v>
      </c>
      <c r="B21" s="11"/>
      <c r="C21" s="12" t="s">
        <v>177</v>
      </c>
      <c r="D21" s="15">
        <v>59245.92</v>
      </c>
      <c r="E21" s="15">
        <v>59245.92</v>
      </c>
      <c r="F21" s="15">
        <f>IF(F18=0,0,F19/F18)</f>
        <v>67536.024562995</v>
      </c>
      <c r="G21" s="15">
        <v>64006.58</v>
      </c>
      <c r="H21" s="16">
        <f t="shared" si="1"/>
        <v>1.13992701207096</v>
      </c>
      <c r="I21" s="16">
        <v>0.0551</v>
      </c>
    </row>
    <row r="22" ht="27" customHeight="1" spans="1:9">
      <c r="A22" s="10" t="s">
        <v>249</v>
      </c>
      <c r="B22" s="11"/>
      <c r="C22" s="12" t="s">
        <v>80</v>
      </c>
      <c r="D22" s="15">
        <v>38713883</v>
      </c>
      <c r="E22" s="15">
        <v>38713883</v>
      </c>
      <c r="F22" s="23">
        <v>56153770.88</v>
      </c>
      <c r="G22" s="15">
        <v>25568776.64</v>
      </c>
      <c r="H22" s="16">
        <f t="shared" si="1"/>
        <v>1.45048149471341</v>
      </c>
      <c r="I22" s="16">
        <v>1.1962</v>
      </c>
    </row>
    <row r="23" ht="27" customHeight="1" spans="1:9">
      <c r="A23" s="10" t="s">
        <v>250</v>
      </c>
      <c r="B23" s="11"/>
      <c r="C23" s="12" t="s">
        <v>80</v>
      </c>
      <c r="D23" s="15">
        <v>35813883</v>
      </c>
      <c r="E23" s="15">
        <v>35813883</v>
      </c>
      <c r="F23" s="23">
        <v>44020000</v>
      </c>
      <c r="G23" s="15">
        <v>20590000</v>
      </c>
      <c r="H23" s="16">
        <f t="shared" si="1"/>
        <v>1.22913228928569</v>
      </c>
      <c r="I23" s="16">
        <v>1.1379</v>
      </c>
    </row>
    <row r="24" ht="27" customHeight="1" spans="1:9">
      <c r="A24" s="10" t="s">
        <v>251</v>
      </c>
      <c r="B24" s="11"/>
      <c r="C24" s="12" t="s">
        <v>161</v>
      </c>
      <c r="D24" s="13">
        <v>1300</v>
      </c>
      <c r="E24" s="13">
        <v>1300</v>
      </c>
      <c r="F24" s="14">
        <v>804</v>
      </c>
      <c r="G24" s="15">
        <v>1431</v>
      </c>
      <c r="H24" s="32">
        <f t="shared" si="1"/>
        <v>0.618461538461539</v>
      </c>
      <c r="I24" s="32">
        <v>-0.4382</v>
      </c>
    </row>
    <row r="25" ht="27" customHeight="1" spans="1:9">
      <c r="A25" s="33"/>
      <c r="B25" s="34"/>
      <c r="C25" s="35"/>
      <c r="D25" s="35"/>
      <c r="E25" s="35"/>
      <c r="F25" s="35"/>
      <c r="G25" s="35"/>
      <c r="H25" s="35"/>
      <c r="I25" s="36" t="s">
        <v>252</v>
      </c>
    </row>
  </sheetData>
  <mergeCells count="25"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rintOptions horizontalCentered="1"/>
  <pageMargins left="1.18110236220472" right="1.18110236220472" top="0.393700787401575" bottom="0.393700787401575" header="0.51181" footer="0.51181"/>
  <pageSetup paperSize="9" scale="75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预算执行封面</vt:lpstr>
      <vt:lpstr>编制单位封面</vt:lpstr>
      <vt:lpstr>编报说明</vt:lpstr>
      <vt:lpstr>总表</vt:lpstr>
      <vt:lpstr>企业职工基本养老保险基金收支预</vt:lpstr>
      <vt:lpstr>城乡居民养老保险基金收支预算执</vt:lpstr>
      <vt:lpstr>机关事业单位基本养老保险基金预</vt:lpstr>
      <vt:lpstr>职工基本医疗保险基金收支预算执</vt:lpstr>
      <vt:lpstr>城乡居民基本医疗保险基金预算执</vt:lpstr>
      <vt:lpstr>工伤保险基金预算执行</vt:lpstr>
      <vt:lpstr>失业保险基金预算执行</vt:lpstr>
      <vt:lpstr>基本养老基础资料表</vt:lpstr>
      <vt:lpstr>医疗保险基础资料表</vt:lpstr>
      <vt:lpstr>失业工伤保险基础资料表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1416405204</cp:lastModifiedBy>
  <dcterms:created xsi:type="dcterms:W3CDTF">2022-06-13T11:28:00Z</dcterms:created>
  <dcterms:modified xsi:type="dcterms:W3CDTF">2022-06-20T02:26:00Z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F5FC1365A0E044C1B7E51E344871078A</vt:lpwstr>
  </property>
  <property fmtid="{D5CDD505-2E9C-101B-9397-08002B2CF9AE}" pid="3" name="KSOProductBuildVer">
    <vt:lpwstr>2052-11.1.0.11744</vt:lpwstr>
  </property>
</Properties>
</file>